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135" windowWidth="13995" windowHeight="8955" tabRatio="900" firstSheet="2" activeTab="5"/>
  </bookViews>
  <sheets>
    <sheet name="Gruppe A VL" sheetId="1" r:id="rId1"/>
    <sheet name="Gruppe B VL" sheetId="2" r:id="rId2"/>
    <sheet name="Robin" sheetId="3" r:id="rId3"/>
    <sheet name="Tabelle" sheetId="4" r:id="rId4"/>
    <sheet name="Eingaben" sheetId="5" r:id="rId5"/>
    <sheet name="Endstand" sheetId="6" r:id="rId6"/>
    <sheet name="Finale" sheetId="7" r:id="rId7"/>
    <sheet name="Mannschaften" sheetId="8" r:id="rId8"/>
    <sheet name="Mannschaften-Finale" sheetId="9" r:id="rId9"/>
    <sheet name="Loszettel" sheetId="10" r:id="rId10"/>
    <sheet name="Spielzettel Finale" sheetId="11" r:id="rId11"/>
    <sheet name="Einzelergebnisse" sheetId="12" r:id="rId12"/>
  </sheets>
  <externalReferences>
    <externalReference r:id="rId15"/>
  </externalReferences>
  <definedNames>
    <definedName name="Bahn" localSheetId="10">#REF!</definedName>
    <definedName name="Bahn">#REF!</definedName>
    <definedName name="Bahn1" localSheetId="10">#REF!</definedName>
    <definedName name="Bahn1">#REF!</definedName>
    <definedName name="Bahn10" localSheetId="10">#REF!</definedName>
    <definedName name="Bahn10">#REF!</definedName>
    <definedName name="Bahn11" localSheetId="10">#REF!</definedName>
    <definedName name="Bahn11">#REF!</definedName>
    <definedName name="Bahn2" localSheetId="10">#REF!</definedName>
    <definedName name="Bahn2">#REF!</definedName>
    <definedName name="Bahn3" localSheetId="10">#REF!</definedName>
    <definedName name="Bahn3">#REF!</definedName>
    <definedName name="Bahn4" localSheetId="10">#REF!</definedName>
    <definedName name="Bahn4">#REF!</definedName>
    <definedName name="Bahn5" localSheetId="10">#REF!</definedName>
    <definedName name="Bahn5">#REF!</definedName>
    <definedName name="Bahn6" localSheetId="10">#REF!</definedName>
    <definedName name="Bahn6">#REF!</definedName>
    <definedName name="Bahn7" localSheetId="10">#REF!</definedName>
    <definedName name="Bahn7">#REF!</definedName>
    <definedName name="Bahn8" localSheetId="10">#REF!</definedName>
    <definedName name="Bahn8">#REF!</definedName>
    <definedName name="Bahn9" localSheetId="10">#REF!</definedName>
    <definedName name="Bahn9">#REF!</definedName>
    <definedName name="Datum" localSheetId="10">#REF!</definedName>
    <definedName name="Datum">#REF!</definedName>
    <definedName name="Datum1" localSheetId="10">#REF!</definedName>
    <definedName name="Datum1">#REF!</definedName>
    <definedName name="Datum10" localSheetId="10">#REF!</definedName>
    <definedName name="Datum10">#REF!</definedName>
    <definedName name="Datum11" localSheetId="10">#REF!</definedName>
    <definedName name="Datum11">#REF!</definedName>
    <definedName name="Datum2" localSheetId="10">#REF!</definedName>
    <definedName name="Datum2">#REF!</definedName>
    <definedName name="Datum3" localSheetId="10">#REF!</definedName>
    <definedName name="Datum3">#REF!</definedName>
    <definedName name="Datum4" localSheetId="10">#REF!</definedName>
    <definedName name="Datum4">#REF!</definedName>
    <definedName name="Datum5" localSheetId="10">#REF!</definedName>
    <definedName name="Datum5">#REF!</definedName>
    <definedName name="Datum6" localSheetId="10">#REF!</definedName>
    <definedName name="Datum6">#REF!</definedName>
    <definedName name="Datum7" localSheetId="10">#REF!</definedName>
    <definedName name="Datum7">#REF!</definedName>
    <definedName name="Datum8" localSheetId="10">#REF!</definedName>
    <definedName name="Datum8">#REF!</definedName>
    <definedName name="Datum9" localSheetId="10">#REF!</definedName>
    <definedName name="Datum9">#REF!</definedName>
    <definedName name="_xlnm.Print_Area" localSheetId="4">'Eingaben'!$B$1:$AW$93</definedName>
    <definedName name="_xlnm.Print_Area" localSheetId="5">'Endstand'!$A$1:$G$27</definedName>
    <definedName name="_xlnm.Print_Area" localSheetId="6">'Finale'!$B$1:$AI$85</definedName>
    <definedName name="_xlnm.Print_Area" localSheetId="0">'Gruppe A VL'!$B$1:$U$256</definedName>
    <definedName name="_xlnm.Print_Area" localSheetId="1">'Gruppe B VL'!$B$1:$U$256</definedName>
    <definedName name="_xlnm.Print_Area" localSheetId="7">'Mannschaften'!$A$1:$G$58</definedName>
    <definedName name="_xlnm.Print_Area" localSheetId="8">'Mannschaften-Finale'!$A$1:$G$58</definedName>
    <definedName name="_xlnm.Print_Area" localSheetId="2">'Robin'!$A$1:$AJ$50</definedName>
    <definedName name="_xlnm.Print_Area" localSheetId="10">'Spielzettel Finale'!$A$1:$G$128</definedName>
    <definedName name="_xlnm.Print_Area" localSheetId="3">'Tabelle'!$A$1:$R$11</definedName>
    <definedName name="ein" localSheetId="10">#REF!</definedName>
    <definedName name="ein">#REF!</definedName>
    <definedName name="KN1" localSheetId="10">#REF!</definedName>
    <definedName name="KN1">#REF!</definedName>
    <definedName name="KN10" localSheetId="10">#REF!</definedName>
    <definedName name="KN10">#REF!</definedName>
    <definedName name="KN11" localSheetId="10">#REF!</definedName>
    <definedName name="KN11">#REF!</definedName>
    <definedName name="KN12" localSheetId="10">#REF!</definedName>
    <definedName name="KN12">#REF!</definedName>
    <definedName name="KN2" localSheetId="10">#REF!</definedName>
    <definedName name="KN2">#REF!</definedName>
    <definedName name="KN3" localSheetId="10">#REF!</definedName>
    <definedName name="KN3">#REF!</definedName>
    <definedName name="KN4" localSheetId="10">#REF!</definedName>
    <definedName name="KN4">#REF!</definedName>
    <definedName name="KN5" localSheetId="10">#REF!</definedName>
    <definedName name="KN5">#REF!</definedName>
    <definedName name="KN6" localSheetId="10">#REF!</definedName>
    <definedName name="KN6">#REF!</definedName>
    <definedName name="KN7" localSheetId="10">#REF!</definedName>
    <definedName name="KN7">#REF!</definedName>
    <definedName name="KN8" localSheetId="10">#REF!</definedName>
    <definedName name="KN8">#REF!</definedName>
    <definedName name="KN9" localSheetId="10">#REF!</definedName>
    <definedName name="KN9">#REF!</definedName>
    <definedName name="Liganame" localSheetId="10">#REF!</definedName>
    <definedName name="Liganame">#REF!</definedName>
    <definedName name="Ma1" localSheetId="10">#REF!</definedName>
    <definedName name="Ma1">#REF!</definedName>
    <definedName name="Ma10" localSheetId="10">#REF!</definedName>
    <definedName name="Ma10">#REF!</definedName>
    <definedName name="Ma11" localSheetId="10">#REF!</definedName>
    <definedName name="Ma11">#REF!</definedName>
    <definedName name="Ma12" localSheetId="10">#REF!</definedName>
    <definedName name="Ma12">#REF!</definedName>
    <definedName name="Ma2" localSheetId="10">#REF!</definedName>
    <definedName name="Ma2">#REF!</definedName>
    <definedName name="Ma3" localSheetId="10">#REF!</definedName>
    <definedName name="Ma3">#REF!</definedName>
    <definedName name="Ma4" localSheetId="10">#REF!</definedName>
    <definedName name="Ma4">#REF!</definedName>
    <definedName name="Ma5" localSheetId="10">#REF!</definedName>
    <definedName name="Ma5">#REF!</definedName>
    <definedName name="Ma6" localSheetId="10">#REF!</definedName>
    <definedName name="Ma6">#REF!</definedName>
    <definedName name="Ma7" localSheetId="10">#REF!</definedName>
    <definedName name="Ma7">#REF!</definedName>
    <definedName name="Ma8" localSheetId="10">#REF!</definedName>
    <definedName name="Ma8">#REF!</definedName>
    <definedName name="Ma9" localSheetId="10">#REF!</definedName>
    <definedName name="Ma9">#REF!</definedName>
    <definedName name="Mak1" localSheetId="10">#REF!</definedName>
    <definedName name="Mak1">#REF!</definedName>
    <definedName name="Mak2" localSheetId="10">#REF!</definedName>
    <definedName name="Mak2">#REF!</definedName>
    <definedName name="Mak3" localSheetId="10">#REF!</definedName>
    <definedName name="Mak3">#REF!</definedName>
    <definedName name="Mak4" localSheetId="10">#REF!</definedName>
    <definedName name="Mak4">#REF!</definedName>
    <definedName name="Tag" localSheetId="10">#REF!</definedName>
    <definedName name="Tag">#REF!</definedName>
    <definedName name="VN1" localSheetId="10">#REF!</definedName>
    <definedName name="VN1">#REF!</definedName>
    <definedName name="VN10" localSheetId="10">#REF!</definedName>
    <definedName name="VN10">#REF!</definedName>
    <definedName name="VN11" localSheetId="10">#REF!</definedName>
    <definedName name="VN11">#REF!</definedName>
    <definedName name="VN12" localSheetId="10">#REF!</definedName>
    <definedName name="VN12">#REF!</definedName>
    <definedName name="VN2" localSheetId="10">#REF!</definedName>
    <definedName name="VN2">#REF!</definedName>
    <definedName name="VN3" localSheetId="10">#REF!</definedName>
    <definedName name="VN3">#REF!</definedName>
    <definedName name="VN4" localSheetId="10">#REF!</definedName>
    <definedName name="VN4">#REF!</definedName>
    <definedName name="VN5" localSheetId="10">#REF!</definedName>
    <definedName name="VN5">#REF!</definedName>
    <definedName name="VN6" localSheetId="10">#REF!</definedName>
    <definedName name="VN6">#REF!</definedName>
    <definedName name="VN7" localSheetId="10">#REF!</definedName>
    <definedName name="VN7">#REF!</definedName>
    <definedName name="VN8" localSheetId="10">#REF!</definedName>
    <definedName name="VN8">#REF!</definedName>
    <definedName name="VN9" localSheetId="10">#REF!</definedName>
    <definedName name="VN9">#REF!</definedName>
  </definedNames>
  <calcPr fullCalcOnLoad="1"/>
</workbook>
</file>

<file path=xl/sharedStrings.xml><?xml version="1.0" encoding="utf-8"?>
<sst xmlns="http://schemas.openxmlformats.org/spreadsheetml/2006/main" count="2264" uniqueCount="393">
  <si>
    <t>Bahn</t>
  </si>
  <si>
    <t>Pins</t>
  </si>
  <si>
    <t>Ges.</t>
  </si>
  <si>
    <t>Nr.</t>
  </si>
  <si>
    <t>Spieler</t>
  </si>
  <si>
    <t>Bonus</t>
  </si>
  <si>
    <t>Schnitt</t>
  </si>
  <si>
    <t>Verein:</t>
  </si>
  <si>
    <t>Pl.</t>
  </si>
  <si>
    <t>B A H N E N P A  A R</t>
  </si>
  <si>
    <t>:</t>
  </si>
  <si>
    <t>-</t>
  </si>
  <si>
    <t>1.</t>
  </si>
  <si>
    <t>2.</t>
  </si>
  <si>
    <t>3.</t>
  </si>
  <si>
    <t>4.</t>
  </si>
  <si>
    <t>5.</t>
  </si>
  <si>
    <t>6.</t>
  </si>
  <si>
    <t>EDV</t>
  </si>
  <si>
    <t>Gruppe 1</t>
  </si>
  <si>
    <t>Gruppe 2</t>
  </si>
  <si>
    <t>C3</t>
  </si>
  <si>
    <t>C8</t>
  </si>
  <si>
    <t>C13</t>
  </si>
  <si>
    <t>C18</t>
  </si>
  <si>
    <t>C23</t>
  </si>
  <si>
    <t>C28</t>
  </si>
  <si>
    <t>Anz. Spiele</t>
  </si>
  <si>
    <t>7.</t>
  </si>
  <si>
    <t>8.</t>
  </si>
  <si>
    <t>C33</t>
  </si>
  <si>
    <t>C38</t>
  </si>
  <si>
    <t>Vorrunde</t>
  </si>
  <si>
    <t>ok</t>
  </si>
  <si>
    <t>OK</t>
  </si>
  <si>
    <t>Gesamt</t>
  </si>
  <si>
    <t>Summe VL</t>
  </si>
  <si>
    <t>U28</t>
  </si>
  <si>
    <t>U8</t>
  </si>
  <si>
    <t>U13</t>
  </si>
  <si>
    <t>U33</t>
  </si>
  <si>
    <t>U18</t>
  </si>
  <si>
    <t>U23</t>
  </si>
  <si>
    <t>U38</t>
  </si>
  <si>
    <t>U3</t>
  </si>
  <si>
    <t>Platz nach Los</t>
  </si>
  <si>
    <t>Sp.</t>
  </si>
  <si>
    <t>1.Sp.</t>
  </si>
  <si>
    <t>P.</t>
  </si>
  <si>
    <t>2.Sp.</t>
  </si>
  <si>
    <t>3.Sp.</t>
  </si>
  <si>
    <t>4.Sp.</t>
  </si>
  <si>
    <t>5.Sp.</t>
  </si>
  <si>
    <t>SUMME</t>
  </si>
  <si>
    <t>Punkte</t>
  </si>
  <si>
    <t>/</t>
  </si>
  <si>
    <t>T6</t>
  </si>
  <si>
    <t>T1</t>
  </si>
  <si>
    <t>T3</t>
  </si>
  <si>
    <t>T2</t>
  </si>
  <si>
    <t>T4</t>
  </si>
  <si>
    <t>6.Sp.</t>
  </si>
  <si>
    <t>7.Sp.</t>
  </si>
  <si>
    <t>T8</t>
  </si>
  <si>
    <t>T7</t>
  </si>
  <si>
    <t>T5</t>
  </si>
  <si>
    <t>Bonus Gesamt:</t>
  </si>
  <si>
    <t>Team</t>
  </si>
  <si>
    <t>T3T</t>
  </si>
  <si>
    <t>Ergebnis &amp; Bonus Einzel</t>
  </si>
  <si>
    <t>Bonus Team:</t>
  </si>
  <si>
    <t>Pin</t>
  </si>
  <si>
    <t>BC ACC Neu-Ulm</t>
  </si>
  <si>
    <t>BC Lechbowler Augsburg 3</t>
  </si>
  <si>
    <t>BC Laim 90 München 2</t>
  </si>
  <si>
    <t>BC Bad Tölz 1</t>
  </si>
  <si>
    <t>BC Tiger Augsburg 2</t>
  </si>
  <si>
    <t>BC Delphin München 1</t>
  </si>
  <si>
    <t>BC Delphin München 2</t>
  </si>
  <si>
    <t>BC Raubritter Hallstadt 2</t>
  </si>
  <si>
    <t>BC Comet Nürnberg 1</t>
  </si>
  <si>
    <t>BC Comet Nürnberg 2</t>
  </si>
  <si>
    <t>BC Comet Nürnberg 3</t>
  </si>
  <si>
    <t>BC Franken 83 Nürnberg 2</t>
  </si>
  <si>
    <t>BC SW Würzburg 1</t>
  </si>
  <si>
    <t>BC SW Würzburg 2</t>
  </si>
  <si>
    <t>Baumann, Jürgen</t>
  </si>
  <si>
    <t>Großmann, Peter</t>
  </si>
  <si>
    <t>Kast, Horst</t>
  </si>
  <si>
    <t>Baumann, Timo</t>
  </si>
  <si>
    <t>Hess, Andy</t>
  </si>
  <si>
    <t>Mihatsch, Rudi</t>
  </si>
  <si>
    <t>Langhammer, Andy</t>
  </si>
  <si>
    <t>Langhammer, Markus</t>
  </si>
  <si>
    <t>Scheer, Ute</t>
  </si>
  <si>
    <t>Lieb, Anja</t>
  </si>
  <si>
    <t>Fischer, Olga</t>
  </si>
  <si>
    <t>Hernitschek, Andreas</t>
  </si>
  <si>
    <t>Fleischhauer, Achim</t>
  </si>
  <si>
    <t>Denz, Günter</t>
  </si>
  <si>
    <t>Becker, Erik</t>
  </si>
  <si>
    <t>Gebhart, Markus</t>
  </si>
  <si>
    <t>Kretschmer, Wolfgang</t>
  </si>
  <si>
    <t>Piel, Beate</t>
  </si>
  <si>
    <t>Schrempf, Christian</t>
  </si>
  <si>
    <t>Peinelt, Helmut</t>
  </si>
  <si>
    <t>Mrosek, Manuel</t>
  </si>
  <si>
    <t>Brodowsky, Jan</t>
  </si>
  <si>
    <t>Prado, Manuel</t>
  </si>
  <si>
    <t>Schilling, Josef</t>
  </si>
  <si>
    <t>Schön, Christian</t>
  </si>
  <si>
    <t>Schön, Sebastian</t>
  </si>
  <si>
    <t>Weber, Wolfgang</t>
  </si>
  <si>
    <t>Prietz, Werner</t>
  </si>
  <si>
    <t>Stallworth, Holton</t>
  </si>
  <si>
    <t>Hamfler, Roland</t>
  </si>
  <si>
    <t>Weigand, Gerd</t>
  </si>
  <si>
    <t>Boch, Manfred</t>
  </si>
  <si>
    <t>Hamfler, Wolfgang</t>
  </si>
  <si>
    <t>Hacker, Michael</t>
  </si>
  <si>
    <t>Ostertag, Manfred</t>
  </si>
  <si>
    <t>Stöhr, Jürgen</t>
  </si>
  <si>
    <t>Körber, Paul</t>
  </si>
  <si>
    <t>Glaser, Harald</t>
  </si>
  <si>
    <t>Schuster, Dieter</t>
  </si>
  <si>
    <t>Schuster, Christian</t>
  </si>
  <si>
    <t>Fiedler, Bernd</t>
  </si>
  <si>
    <t>Gladisch, Eberhard</t>
  </si>
  <si>
    <t>Gürz, Wolfgang</t>
  </si>
  <si>
    <t>Uebelacker, Hans</t>
  </si>
  <si>
    <t>Lutz, Fritz</t>
  </si>
  <si>
    <t>Wiedemann, Marco</t>
  </si>
  <si>
    <t>Auslosung</t>
  </si>
  <si>
    <t>Team/Spieler</t>
  </si>
  <si>
    <t>EDV-Nr.</t>
  </si>
  <si>
    <t>G1 / G2</t>
  </si>
  <si>
    <t>Nord</t>
  </si>
  <si>
    <t>Süd</t>
  </si>
  <si>
    <t>DJK Rimpar 1</t>
  </si>
  <si>
    <t>1025 33</t>
  </si>
  <si>
    <t>2701 54</t>
  </si>
  <si>
    <t>2701 53</t>
  </si>
  <si>
    <t>1025 12</t>
  </si>
  <si>
    <t>2701 52</t>
  </si>
  <si>
    <t>1025 23</t>
  </si>
  <si>
    <t>2501 39</t>
  </si>
  <si>
    <t>2501 60</t>
  </si>
  <si>
    <t>1025 27</t>
  </si>
  <si>
    <t>2501 28</t>
  </si>
  <si>
    <t>1025 38</t>
  </si>
  <si>
    <t>2501 55</t>
  </si>
  <si>
    <t>1108 13</t>
  </si>
  <si>
    <t>Brenner, Eva-Maria</t>
  </si>
  <si>
    <t>0103 77</t>
  </si>
  <si>
    <t>1108 12</t>
  </si>
  <si>
    <t>Koch, Karl-Heinz</t>
  </si>
  <si>
    <t>1108 06</t>
  </si>
  <si>
    <t>Haas, Melanie</t>
  </si>
  <si>
    <t>0103 80</t>
  </si>
  <si>
    <t>Sipek, Christine</t>
  </si>
  <si>
    <t>0103 70</t>
  </si>
  <si>
    <t>Siecora, Mathias</t>
  </si>
  <si>
    <t>1108 16</t>
  </si>
  <si>
    <t>2101 25</t>
  </si>
  <si>
    <t>1108 19</t>
  </si>
  <si>
    <t>2101 39</t>
  </si>
  <si>
    <t>1108 17</t>
  </si>
  <si>
    <t>2101 70</t>
  </si>
  <si>
    <t>1108 21</t>
  </si>
  <si>
    <t>2101 13</t>
  </si>
  <si>
    <t>BC Bavaria München/Land</t>
  </si>
  <si>
    <t>1108 07</t>
  </si>
  <si>
    <t>1108 01</t>
  </si>
  <si>
    <t>3008 30</t>
  </si>
  <si>
    <t>1108 14</t>
  </si>
  <si>
    <t>3008 37</t>
  </si>
  <si>
    <t>3008 05</t>
  </si>
  <si>
    <t>Goller, Winfried</t>
  </si>
  <si>
    <t>1107 09</t>
  </si>
  <si>
    <t>1010 75</t>
  </si>
  <si>
    <t>1107 10</t>
  </si>
  <si>
    <t>1010 71</t>
  </si>
  <si>
    <t>1107 07</t>
  </si>
  <si>
    <t>1010 90</t>
  </si>
  <si>
    <t>1107 04</t>
  </si>
  <si>
    <t>1702 04</t>
  </si>
  <si>
    <t>0102 30</t>
  </si>
  <si>
    <t>1702 13</t>
  </si>
  <si>
    <t>0102 05</t>
  </si>
  <si>
    <t>1702 07</t>
  </si>
  <si>
    <t>0102 06</t>
  </si>
  <si>
    <t>0102 31</t>
  </si>
  <si>
    <t>1702 10</t>
  </si>
  <si>
    <t>1507 25</t>
  </si>
  <si>
    <t>1702 23</t>
  </si>
  <si>
    <t>1507 17</t>
  </si>
  <si>
    <t>1702 22</t>
  </si>
  <si>
    <t>1507 20</t>
  </si>
  <si>
    <t>Ueberacker, Erich</t>
  </si>
  <si>
    <t>1702 18</t>
  </si>
  <si>
    <t>1507 15</t>
  </si>
  <si>
    <t>G1/1</t>
  </si>
  <si>
    <t>G2/1</t>
  </si>
  <si>
    <t>G1/2</t>
  </si>
  <si>
    <t>G2/2</t>
  </si>
  <si>
    <t>G1/3</t>
  </si>
  <si>
    <t>G2/3</t>
  </si>
  <si>
    <t>G1/4</t>
  </si>
  <si>
    <t>G2/4</t>
  </si>
  <si>
    <t>G1/5</t>
  </si>
  <si>
    <t>G2/5</t>
  </si>
  <si>
    <t>G1/6</t>
  </si>
  <si>
    <t>G2/6</t>
  </si>
  <si>
    <t>G1/7</t>
  </si>
  <si>
    <t>G2/7</t>
  </si>
  <si>
    <t>G1/8</t>
  </si>
  <si>
    <t>G2/8</t>
  </si>
  <si>
    <t>Spiel 1</t>
  </si>
  <si>
    <t>Spiel 2</t>
  </si>
  <si>
    <t>Hdcp</t>
  </si>
  <si>
    <t>Handicap</t>
  </si>
  <si>
    <t>Endstand</t>
  </si>
  <si>
    <t>Platz</t>
  </si>
  <si>
    <t>Verein</t>
  </si>
  <si>
    <t>Gesamtpins</t>
  </si>
  <si>
    <t>Spiele</t>
  </si>
  <si>
    <t>Pin Gesamt</t>
  </si>
  <si>
    <t>Gruppe1</t>
  </si>
  <si>
    <t>Gruppe2</t>
  </si>
  <si>
    <t>Pin Finale</t>
  </si>
  <si>
    <t>Σ</t>
  </si>
  <si>
    <t>Albert, Horst</t>
  </si>
  <si>
    <t>0103 08</t>
  </si>
  <si>
    <t>Cremer, Christian</t>
  </si>
  <si>
    <t>Wölki, Robert</t>
  </si>
  <si>
    <t>Fischbach, Max</t>
  </si>
  <si>
    <t xml:space="preserve"> </t>
  </si>
  <si>
    <t>Punkte VL</t>
  </si>
  <si>
    <t>1099 46</t>
  </si>
  <si>
    <t>1025 14</t>
  </si>
  <si>
    <t>Für 2.Spiel Finale Platz 1 - 4</t>
  </si>
  <si>
    <t>Per Hand ändern (Seite 5)</t>
  </si>
  <si>
    <t>Platz 1-4 nach "A" sortiert</t>
  </si>
  <si>
    <t>5 - 16 je 2 Zeilen nach "D"</t>
  </si>
  <si>
    <t>Mannschaftsnamen aus</t>
  </si>
  <si>
    <t>Endtabelle Vorlauf</t>
  </si>
  <si>
    <t xml:space="preserve">Spieler in Arbeitsblatt Finale kopiert </t>
  </si>
  <si>
    <t>aus Mannschaften-Finale</t>
  </si>
  <si>
    <t>Handicap Damen in extra Spalte eingegeben</t>
  </si>
  <si>
    <t>Handicap Damen im Spielergebnis wegen Punktvergabe</t>
  </si>
  <si>
    <t>Handicap im</t>
  </si>
  <si>
    <t>Spiel enthalten</t>
  </si>
  <si>
    <t>Auswertung:</t>
  </si>
  <si>
    <t xml:space="preserve">Auswertung: </t>
  </si>
  <si>
    <t>Club - Pokal  Finale 2007</t>
  </si>
  <si>
    <t>Spielmodus nach Durchführungsbestimmungen Bayerischer Clubpokal 2007.</t>
  </si>
  <si>
    <t>Germania Bayreuth 4</t>
  </si>
  <si>
    <t>Raubritter Hallstadt 1</t>
  </si>
  <si>
    <t>SW Würzburg 2</t>
  </si>
  <si>
    <t>Comet Nürnberg 1</t>
  </si>
  <si>
    <t>RW Lichtenhof Stein 1</t>
  </si>
  <si>
    <t>Castra Regina Regensburg 1</t>
  </si>
  <si>
    <t>BSC Pfaffenhofen 1</t>
  </si>
  <si>
    <t>Tiger Augsburg 2</t>
  </si>
  <si>
    <t>Schanzer Ingolstadt</t>
  </si>
  <si>
    <t>Münchner Kindl</t>
  </si>
  <si>
    <t>Delphin München 2</t>
  </si>
  <si>
    <t>Bayerland München 1</t>
  </si>
  <si>
    <t>Delphin München 1</t>
  </si>
  <si>
    <t>Highroller Rosenheim 2</t>
  </si>
  <si>
    <t>Fiedler Bernd</t>
  </si>
  <si>
    <t>Gladisch Eberhard</t>
  </si>
  <si>
    <t>Stallworth Holton</t>
  </si>
  <si>
    <t>Werner Prietz</t>
  </si>
  <si>
    <t>Jackwerth Enno</t>
  </si>
  <si>
    <t>Renner Alex</t>
  </si>
  <si>
    <t>Schilling Josef</t>
  </si>
  <si>
    <t>Werder Jan</t>
  </si>
  <si>
    <t>Schön Christian</t>
  </si>
  <si>
    <t>Schön Sebastian</t>
  </si>
  <si>
    <t>07977</t>
  </si>
  <si>
    <t>07975</t>
  </si>
  <si>
    <t>07969</t>
  </si>
  <si>
    <t>07965</t>
  </si>
  <si>
    <t>Jackson Heike</t>
  </si>
  <si>
    <t>Weber Wolfgang</t>
  </si>
  <si>
    <t>Rauch Gabi</t>
  </si>
  <si>
    <t>Mauckner Manuel</t>
  </si>
  <si>
    <t>Echtermeyer Ralph</t>
  </si>
  <si>
    <t>07743</t>
  </si>
  <si>
    <t>07741</t>
  </si>
  <si>
    <t>07738</t>
  </si>
  <si>
    <t>07742</t>
  </si>
  <si>
    <t>07737</t>
  </si>
  <si>
    <t>Weigand Gerd</t>
  </si>
  <si>
    <t>Franke Thomas</t>
  </si>
  <si>
    <t>Stöhr Jürgen</t>
  </si>
  <si>
    <t>Hamfler Roland</t>
  </si>
  <si>
    <t>Koch Karl-Heinz</t>
  </si>
  <si>
    <t>07813</t>
  </si>
  <si>
    <t>07809</t>
  </si>
  <si>
    <t>07815</t>
  </si>
  <si>
    <t>07810</t>
  </si>
  <si>
    <t>Walzer Peter</t>
  </si>
  <si>
    <t>Brandner Florian</t>
  </si>
  <si>
    <t>Graml Christian</t>
  </si>
  <si>
    <t>Mühlbauer Tobias</t>
  </si>
  <si>
    <t>Greger Mike</t>
  </si>
  <si>
    <t>Hennemann Roland</t>
  </si>
  <si>
    <t>Krebs Olaf</t>
  </si>
  <si>
    <t>07086</t>
  </si>
  <si>
    <t>07023</t>
  </si>
  <si>
    <t>07081</t>
  </si>
  <si>
    <t>Brenner Eva-Maria</t>
  </si>
  <si>
    <t>Fitz Cosima</t>
  </si>
  <si>
    <t>Sipek Christine</t>
  </si>
  <si>
    <t>07340</t>
  </si>
  <si>
    <t>07342</t>
  </si>
  <si>
    <t>07341</t>
  </si>
  <si>
    <t>07344</t>
  </si>
  <si>
    <t>07348</t>
  </si>
  <si>
    <t>Seck Roland</t>
  </si>
  <si>
    <t>Schneider Hermann</t>
  </si>
  <si>
    <t>Horbas Daniel</t>
  </si>
  <si>
    <t>Kirschenbauer Frank</t>
  </si>
  <si>
    <t>Spielvogel Jochen</t>
  </si>
  <si>
    <t>07573</t>
  </si>
  <si>
    <t>07572</t>
  </si>
  <si>
    <t>07445</t>
  </si>
  <si>
    <t>Zimmermann Alfred</t>
  </si>
  <si>
    <t>Schweiger Ullrich</t>
  </si>
  <si>
    <t>Gernböck Udo</t>
  </si>
  <si>
    <t>Laub Sabrina</t>
  </si>
  <si>
    <t>07428</t>
  </si>
  <si>
    <t>07465</t>
  </si>
  <si>
    <t>07650</t>
  </si>
  <si>
    <t>Häringer Armin</t>
  </si>
  <si>
    <t>Brodowsky Jan</t>
  </si>
  <si>
    <t>07649</t>
  </si>
  <si>
    <t>07646</t>
  </si>
  <si>
    <t>07653</t>
  </si>
  <si>
    <t>Peinelt Helmut</t>
  </si>
  <si>
    <t>Schrempf Christian</t>
  </si>
  <si>
    <t>Pirzer Robert</t>
  </si>
  <si>
    <t>Mrosek Manuel</t>
  </si>
  <si>
    <t>07593</t>
  </si>
  <si>
    <t>07587</t>
  </si>
  <si>
    <t>07597</t>
  </si>
  <si>
    <t>07596</t>
  </si>
  <si>
    <t>07590</t>
  </si>
  <si>
    <t>Börding Peter</t>
  </si>
  <si>
    <t>Gehweiler Manuel</t>
  </si>
  <si>
    <t>Laub Harry</t>
  </si>
  <si>
    <t>Groll Alex</t>
  </si>
  <si>
    <t>Erber Phips</t>
  </si>
  <si>
    <t>16518</t>
  </si>
  <si>
    <t>16517</t>
  </si>
  <si>
    <t>16526</t>
  </si>
  <si>
    <t>16725</t>
  </si>
  <si>
    <t>16524</t>
  </si>
  <si>
    <t>Sanderlin Frank</t>
  </si>
  <si>
    <t>Lindner Helga</t>
  </si>
  <si>
    <t>Heinzl Karl</t>
  </si>
  <si>
    <t>Schreiber Andy</t>
  </si>
  <si>
    <t>Schanze Rene</t>
  </si>
  <si>
    <t>Tos Sascha</t>
  </si>
  <si>
    <t>Mainfranken Bowling Bamberg</t>
  </si>
  <si>
    <t>Datum:</t>
  </si>
  <si>
    <t>Raubritter Buster</t>
  </si>
  <si>
    <t>Schick Andy</t>
  </si>
  <si>
    <t>07102</t>
  </si>
  <si>
    <t>16247</t>
  </si>
  <si>
    <t>Davis Kwan</t>
  </si>
  <si>
    <t>16243</t>
  </si>
  <si>
    <t>Wohlpart Helmut</t>
  </si>
  <si>
    <t>07189</t>
  </si>
  <si>
    <t>07190</t>
  </si>
  <si>
    <t>07193</t>
  </si>
  <si>
    <t>Gruosso Nico</t>
  </si>
  <si>
    <t>Gruosso Antonio</t>
  </si>
  <si>
    <t>Schardt Hans</t>
  </si>
  <si>
    <t>07185</t>
  </si>
  <si>
    <t>Lerner Roland</t>
  </si>
  <si>
    <t>Childress Toni</t>
  </si>
  <si>
    <t>Gürz Wolfgang</t>
  </si>
  <si>
    <t>07104</t>
  </si>
  <si>
    <t>Neumann Markus</t>
  </si>
  <si>
    <t>Einzelergebnisse:</t>
  </si>
  <si>
    <t>Punkte:</t>
  </si>
  <si>
    <t>Spiele:</t>
  </si>
  <si>
    <t>Gesamt:</t>
  </si>
  <si>
    <t>Schnitt:</t>
  </si>
  <si>
    <t>Name: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</si>
</sst>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d/\ mmmm\ yyyy"/>
    <numFmt numFmtId="166" formatCode="General&quot;.&quot;"/>
    <numFmt numFmtId="167" formatCode="00\ 00\ 00"/>
    <numFmt numFmtId="168" formatCode="&quot;Stand: &quot;dd/mm/yyyy\ hh:mm"/>
    <numFmt numFmtId="169" formatCode="00\ 00"/>
    <numFmt numFmtId="170" formatCode="#,##0.0"/>
    <numFmt numFmtId="171" formatCode="000\ 00"/>
    <numFmt numFmtId="172" formatCode="&quot;Ja&quot;;&quot;Ja&quot;;&quot;Nein&quot;"/>
    <numFmt numFmtId="173" formatCode="&quot;Wahr&quot;;&quot;Wahr&quot;;&quot;Falsch&quot;"/>
    <numFmt numFmtId="174" formatCode="&quot;Ein&quot;;&quot;Ein&quot;;&quot;Aus&quot;"/>
    <numFmt numFmtId="175" formatCode="0;[Red]0"/>
    <numFmt numFmtId="176" formatCode="_-* #,##0\ [$€-407]_-;\-* #,##0\ [$€-407]_-;_-* &quot;-&quot;\ [$€-407]_-;_-@_-"/>
    <numFmt numFmtId="177" formatCode="[$-407]dddd\,\ d\.\ mmmm\ yyyy"/>
    <numFmt numFmtId="178" formatCode="[$-F800]dddd\,\ mmmm\ dd\,\ yyyy"/>
    <numFmt numFmtId="179" formatCode="[$-407]d/\ mmm/\ yy;@"/>
  </numFmts>
  <fonts count="58">
    <font>
      <sz val="10"/>
      <name val="Arial"/>
      <family val="0"/>
    </font>
    <font>
      <u val="single"/>
      <sz val="13.2"/>
      <color indexed="36"/>
      <name val="Arial"/>
      <family val="0"/>
    </font>
    <font>
      <u val="single"/>
      <sz val="13.2"/>
      <color indexed="12"/>
      <name val="Arial"/>
      <family val="0"/>
    </font>
    <font>
      <sz val="16"/>
      <name val="Arial"/>
      <family val="2"/>
    </font>
    <font>
      <sz val="14"/>
      <name val="Arial"/>
      <family val="2"/>
    </font>
    <font>
      <b/>
      <sz val="12"/>
      <name val="Arial"/>
      <family val="2"/>
    </font>
    <font>
      <b/>
      <u val="single"/>
      <sz val="16"/>
      <name val="Arial"/>
      <family val="2"/>
    </font>
    <font>
      <sz val="12"/>
      <name val="Arial"/>
      <family val="2"/>
    </font>
    <font>
      <sz val="12"/>
      <color indexed="9"/>
      <name val="Arial"/>
      <family val="2"/>
    </font>
    <font>
      <b/>
      <sz val="10"/>
      <name val="Arial"/>
      <family val="2"/>
    </font>
    <font>
      <b/>
      <sz val="14"/>
      <name val="Arial"/>
      <family val="2"/>
    </font>
    <font>
      <sz val="8"/>
      <name val="Arial"/>
      <family val="2"/>
    </font>
    <font>
      <b/>
      <sz val="11"/>
      <name val="Arial"/>
      <family val="2"/>
    </font>
    <font>
      <b/>
      <sz val="20"/>
      <name val="Garamond"/>
      <family val="1"/>
    </font>
    <font>
      <sz val="8"/>
      <color indexed="12"/>
      <name val="Arial"/>
      <family val="2"/>
    </font>
    <font>
      <b/>
      <sz val="16"/>
      <name val="Arial"/>
      <family val="2"/>
    </font>
    <font>
      <sz val="11"/>
      <name val="Arial"/>
      <family val="2"/>
    </font>
    <font>
      <sz val="10"/>
      <name val="MS Sans Serif"/>
      <family val="0"/>
    </font>
    <font>
      <b/>
      <sz val="8"/>
      <name val="Arial"/>
      <family val="2"/>
    </font>
    <font>
      <sz val="14"/>
      <color indexed="56"/>
      <name val="Arial"/>
      <family val="2"/>
    </font>
    <font>
      <b/>
      <sz val="9"/>
      <name val="Arial"/>
      <family val="2"/>
    </font>
    <font>
      <b/>
      <sz val="10"/>
      <name val="MS Sans Serif"/>
      <family val="2"/>
    </font>
    <font>
      <b/>
      <sz val="10"/>
      <color indexed="12"/>
      <name val="Arial"/>
      <family val="2"/>
    </font>
    <font>
      <b/>
      <sz val="12"/>
      <name val="Georgia"/>
      <family val="1"/>
    </font>
    <font>
      <b/>
      <sz val="12"/>
      <name val="Bodoni"/>
      <family val="0"/>
    </font>
    <font>
      <b/>
      <sz val="12"/>
      <name val="MS Sans Serif"/>
      <family val="0"/>
    </font>
    <font>
      <sz val="12"/>
      <name val="MS Sans Serif"/>
      <family val="0"/>
    </font>
    <font>
      <sz val="18"/>
      <name val="Georgia"/>
      <family val="1"/>
    </font>
    <font>
      <sz val="12"/>
      <color indexed="12"/>
      <name val="Arial"/>
      <family val="2"/>
    </font>
    <font>
      <b/>
      <sz val="14"/>
      <color indexed="12"/>
      <name val="Arial"/>
      <family val="2"/>
    </font>
    <font>
      <sz val="12"/>
      <name val="Georgia"/>
      <family val="1"/>
    </font>
    <font>
      <sz val="16"/>
      <name val="Bodoni"/>
      <family val="0"/>
    </font>
    <font>
      <sz val="14"/>
      <name val="Bodoni"/>
      <family val="0"/>
    </font>
    <font>
      <sz val="12"/>
      <name val="Bodoni"/>
      <family val="0"/>
    </font>
    <font>
      <b/>
      <sz val="13"/>
      <name val="Arial"/>
      <family val="2"/>
    </font>
    <font>
      <b/>
      <sz val="12"/>
      <color indexed="10"/>
      <name val="Georgia"/>
      <family val="1"/>
    </font>
    <font>
      <sz val="12"/>
      <color indexed="10"/>
      <name val="Georgia"/>
      <family val="1"/>
    </font>
    <font>
      <b/>
      <sz val="11"/>
      <name val="Georgia"/>
      <family val="1"/>
    </font>
    <font>
      <b/>
      <sz val="22"/>
      <name val="Garamond"/>
      <family val="1"/>
    </font>
    <font>
      <sz val="22"/>
      <name val="Garamond"/>
      <family val="1"/>
    </font>
    <font>
      <b/>
      <sz val="20"/>
      <name val="Georgia"/>
      <family val="1"/>
    </font>
    <font>
      <sz val="11"/>
      <color indexed="12"/>
      <name val="Arial"/>
      <family val="2"/>
    </font>
    <font>
      <b/>
      <sz val="11"/>
      <color indexed="12"/>
      <name val="Arial"/>
      <family val="2"/>
    </font>
    <font>
      <b/>
      <sz val="11"/>
      <color indexed="10"/>
      <name val="Arial"/>
      <family val="2"/>
    </font>
    <font>
      <b/>
      <sz val="12"/>
      <color indexed="10"/>
      <name val="Arial"/>
      <family val="2"/>
    </font>
    <font>
      <b/>
      <sz val="20"/>
      <name val="Arial"/>
      <family val="2"/>
    </font>
    <font>
      <sz val="6"/>
      <name val="Arial"/>
      <family val="2"/>
    </font>
    <font>
      <b/>
      <sz val="14"/>
      <name val="Garamond"/>
      <family val="1"/>
    </font>
    <font>
      <b/>
      <sz val="16"/>
      <name val="Georgia"/>
      <family val="1"/>
    </font>
    <font>
      <b/>
      <sz val="9"/>
      <color indexed="12"/>
      <name val="Arial"/>
      <family val="2"/>
    </font>
    <font>
      <b/>
      <sz val="9"/>
      <color indexed="17"/>
      <name val="Arial"/>
      <family val="2"/>
    </font>
    <font>
      <sz val="14"/>
      <color indexed="12"/>
      <name val="Arial"/>
      <family val="2"/>
    </font>
    <font>
      <b/>
      <sz val="10"/>
      <color indexed="17"/>
      <name val="Arial"/>
      <family val="2"/>
    </font>
    <font>
      <sz val="11"/>
      <color indexed="17"/>
      <name val="Arial"/>
      <family val="2"/>
    </font>
    <font>
      <b/>
      <sz val="14"/>
      <color indexed="10"/>
      <name val="Arial"/>
      <family val="2"/>
    </font>
    <font>
      <b/>
      <sz val="12"/>
      <color indexed="8"/>
      <name val="Arial"/>
      <family val="2"/>
    </font>
    <font>
      <b/>
      <sz val="7"/>
      <name val="Arial"/>
      <family val="2"/>
    </font>
    <font>
      <b/>
      <u val="single"/>
      <sz val="10"/>
      <name val="Arial"/>
      <family val="2"/>
    </font>
  </fonts>
  <fills count="2">
    <fill>
      <patternFill/>
    </fill>
    <fill>
      <patternFill patternType="gray125"/>
    </fill>
  </fills>
  <borders count="58">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double"/>
      <right style="thin"/>
      <top style="double"/>
      <bottom style="double"/>
    </border>
    <border>
      <left style="thin"/>
      <right style="double"/>
      <top style="double"/>
      <bottom style="double"/>
    </border>
    <border>
      <left style="double"/>
      <right>
        <color indexed="63"/>
      </right>
      <top style="double"/>
      <bottom style="double"/>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double"/>
      <bottom style="double"/>
    </border>
    <border>
      <left style="thin"/>
      <right>
        <color indexed="63"/>
      </right>
      <top>
        <color indexed="63"/>
      </top>
      <bottom style="double"/>
    </border>
    <border>
      <left>
        <color indexed="63"/>
      </left>
      <right style="thin"/>
      <top style="double"/>
      <bottom style="double"/>
    </border>
    <border>
      <left style="thin"/>
      <right>
        <color indexed="63"/>
      </right>
      <top style="double"/>
      <bottom>
        <color indexed="63"/>
      </bottom>
    </border>
    <border>
      <left>
        <color indexed="63"/>
      </left>
      <right style="thin"/>
      <top>
        <color indexed="63"/>
      </top>
      <bottom style="double"/>
    </border>
    <border>
      <left>
        <color indexed="63"/>
      </left>
      <right style="thin"/>
      <top style="double"/>
      <bottom>
        <color indexed="63"/>
      </bottom>
    </border>
    <border>
      <left>
        <color indexed="63"/>
      </left>
      <right style="double"/>
      <top>
        <color indexed="63"/>
      </top>
      <bottom>
        <color indexed="63"/>
      </bottom>
    </border>
    <border>
      <left style="thin"/>
      <right style="double"/>
      <top>
        <color indexed="63"/>
      </top>
      <bottom>
        <color indexed="63"/>
      </bottom>
    </border>
    <border>
      <left style="thin"/>
      <right style="double"/>
      <top>
        <color indexed="63"/>
      </top>
      <bottom style="double"/>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double"/>
      <top>
        <color indexed="63"/>
      </top>
      <bottom style="double"/>
    </border>
    <border>
      <left style="double"/>
      <right style="thin"/>
      <top>
        <color indexed="63"/>
      </top>
      <bottom>
        <color indexed="63"/>
      </bottom>
    </border>
    <border>
      <left style="double"/>
      <right style="thin"/>
      <top>
        <color indexed="63"/>
      </top>
      <bottom style="double"/>
    </border>
    <border>
      <left style="double"/>
      <right style="thin"/>
      <top style="thin"/>
      <bottom>
        <color indexed="63"/>
      </bottom>
    </border>
    <border>
      <left style="thin"/>
      <right style="double"/>
      <top style="thin"/>
      <bottom>
        <color indexed="63"/>
      </bottom>
    </border>
    <border>
      <left style="thin"/>
      <right style="double"/>
      <top>
        <color indexed="63"/>
      </top>
      <bottom style="thin"/>
    </border>
    <border>
      <left style="medium"/>
      <right style="medium"/>
      <top style="thin"/>
      <bottom style="thin"/>
    </border>
    <border>
      <left>
        <color indexed="63"/>
      </left>
      <right>
        <color indexed="63"/>
      </right>
      <top>
        <color indexed="63"/>
      </top>
      <bottom style="hair"/>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medium"/>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style="medium"/>
      <top style="medium"/>
      <bottom style="medium"/>
    </border>
    <border>
      <left style="medium"/>
      <right style="medium"/>
      <top style="medium"/>
      <bottom style="thin"/>
    </border>
    <border>
      <left style="medium"/>
      <right style="medium"/>
      <top style="medium"/>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417">
    <xf numFmtId="0" fontId="0" fillId="0" borderId="0" xfId="0" applyAlignment="1">
      <alignment/>
    </xf>
    <xf numFmtId="0" fontId="0" fillId="0" borderId="0" xfId="0"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2" xfId="0" applyFont="1" applyBorder="1" applyAlignment="1">
      <alignment/>
    </xf>
    <xf numFmtId="0" fontId="0" fillId="0" borderId="0" xfId="0" applyBorder="1" applyAlignment="1">
      <alignment/>
    </xf>
    <xf numFmtId="0" fontId="4" fillId="0" borderId="0" xfId="0" applyFont="1" applyBorder="1" applyAlignment="1">
      <alignment horizontal="right"/>
    </xf>
    <xf numFmtId="0" fontId="0" fillId="0" borderId="0" xfId="0" applyFont="1" applyAlignment="1">
      <alignment/>
    </xf>
    <xf numFmtId="0" fontId="7"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5" fillId="0" borderId="0" xfId="0" applyFont="1" applyBorder="1" applyAlignment="1">
      <alignment horizontal="center"/>
    </xf>
    <xf numFmtId="0" fontId="4" fillId="0" borderId="2" xfId="0" applyFont="1" applyBorder="1" applyAlignment="1">
      <alignment horizontal="center"/>
    </xf>
    <xf numFmtId="0" fontId="0" fillId="0" borderId="0" xfId="0" applyBorder="1" applyAlignment="1">
      <alignment horizontal="center"/>
    </xf>
    <xf numFmtId="0" fontId="11" fillId="0" borderId="0" xfId="21" applyFont="1">
      <alignment/>
      <protection/>
    </xf>
    <xf numFmtId="0" fontId="12" fillId="0" borderId="3" xfId="21" applyFont="1" applyBorder="1" applyAlignment="1">
      <alignment horizontal="center"/>
      <protection/>
    </xf>
    <xf numFmtId="0" fontId="11" fillId="0" borderId="3" xfId="21" applyFont="1" applyBorder="1" applyAlignment="1">
      <alignment horizontal="center"/>
      <protection/>
    </xf>
    <xf numFmtId="0" fontId="11" fillId="0" borderId="3" xfId="21" applyFont="1" applyBorder="1" applyAlignment="1">
      <alignment horizontal="left"/>
      <protection/>
    </xf>
    <xf numFmtId="49" fontId="11" fillId="0" borderId="3" xfId="21" applyNumberFormat="1" applyFont="1" applyBorder="1" applyAlignment="1">
      <alignment horizontal="center"/>
      <protection/>
    </xf>
    <xf numFmtId="0" fontId="11" fillId="0" borderId="0" xfId="21" applyFont="1" applyBorder="1" applyAlignment="1">
      <alignment/>
      <protection/>
    </xf>
    <xf numFmtId="1" fontId="11" fillId="0" borderId="0" xfId="21" applyNumberFormat="1" applyFont="1" applyBorder="1" applyAlignment="1">
      <alignment horizontal="left"/>
      <protection/>
    </xf>
    <xf numFmtId="0" fontId="12" fillId="0" borderId="4" xfId="21" applyFont="1" applyBorder="1" applyAlignment="1">
      <alignment horizontal="center"/>
      <protection/>
    </xf>
    <xf numFmtId="0" fontId="11" fillId="0" borderId="4" xfId="21" applyFont="1" applyBorder="1" applyAlignment="1">
      <alignment horizontal="center"/>
      <protection/>
    </xf>
    <xf numFmtId="0" fontId="11" fillId="0" borderId="4" xfId="21" applyFont="1" applyBorder="1">
      <alignment/>
      <protection/>
    </xf>
    <xf numFmtId="0" fontId="12" fillId="0" borderId="0" xfId="21" applyFont="1" applyAlignment="1">
      <alignment horizontal="center"/>
      <protection/>
    </xf>
    <xf numFmtId="0" fontId="0" fillId="0" borderId="0" xfId="0" applyAlignment="1">
      <alignment/>
    </xf>
    <xf numFmtId="0" fontId="11" fillId="0" borderId="0" xfId="21" applyFont="1" applyAlignment="1">
      <alignment horizontal="center"/>
      <protection/>
    </xf>
    <xf numFmtId="168" fontId="11" fillId="0" borderId="0" xfId="21" applyNumberFormat="1" applyFont="1" applyAlignment="1">
      <alignment horizontal="left"/>
      <protection/>
    </xf>
    <xf numFmtId="0" fontId="11" fillId="0" borderId="0" xfId="21" applyFont="1" applyAlignment="1">
      <alignment horizontal="left"/>
      <protection/>
    </xf>
    <xf numFmtId="0" fontId="15" fillId="0" borderId="0" xfId="21" applyFont="1" applyAlignment="1">
      <alignment horizontal="center"/>
      <protection/>
    </xf>
    <xf numFmtId="0" fontId="16" fillId="0" borderId="0" xfId="21" applyFont="1">
      <alignment/>
      <protection/>
    </xf>
    <xf numFmtId="0" fontId="12" fillId="0" borderId="0" xfId="21" applyFont="1" applyBorder="1" applyAlignment="1">
      <alignment horizontal="center"/>
      <protection/>
    </xf>
    <xf numFmtId="0" fontId="11" fillId="0" borderId="0" xfId="21" applyFont="1" applyBorder="1" applyAlignment="1">
      <alignment horizontal="center"/>
      <protection/>
    </xf>
    <xf numFmtId="0" fontId="11" fillId="0" borderId="0" xfId="21" applyFont="1" applyBorder="1" applyAlignment="1">
      <alignment horizontal="left"/>
      <protection/>
    </xf>
    <xf numFmtId="1" fontId="11" fillId="0" borderId="0" xfId="21" applyNumberFormat="1" applyFont="1" applyBorder="1" applyAlignment="1">
      <alignment horizontal="center"/>
      <protection/>
    </xf>
    <xf numFmtId="1" fontId="11" fillId="0" borderId="0" xfId="21" applyNumberFormat="1" applyFont="1" applyBorder="1" applyAlignment="1">
      <alignment/>
      <protection/>
    </xf>
    <xf numFmtId="0" fontId="11" fillId="0" borderId="4" xfId="21" applyFont="1" applyBorder="1" applyAlignment="1">
      <alignment horizontal="left"/>
      <protection/>
    </xf>
    <xf numFmtId="49" fontId="11" fillId="0" borderId="4" xfId="21" applyNumberFormat="1" applyFont="1" applyBorder="1" applyAlignment="1">
      <alignment horizontal="center"/>
      <protection/>
    </xf>
    <xf numFmtId="0" fontId="16" fillId="0" borderId="0" xfId="21" applyFont="1" applyBorder="1">
      <alignment/>
      <protection/>
    </xf>
    <xf numFmtId="0" fontId="13" fillId="0" borderId="0" xfId="21" applyFont="1" applyAlignment="1">
      <alignment horizontal="left"/>
      <protection/>
    </xf>
    <xf numFmtId="0" fontId="17" fillId="0" borderId="0" xfId="20" applyProtection="1">
      <alignment/>
      <protection locked="0"/>
    </xf>
    <xf numFmtId="0" fontId="7" fillId="0" borderId="0" xfId="20" applyFont="1" applyAlignment="1" applyProtection="1">
      <alignment horizontal="center"/>
      <protection locked="0"/>
    </xf>
    <xf numFmtId="0" fontId="17" fillId="0" borderId="0" xfId="20" applyAlignment="1" applyProtection="1">
      <alignment horizontal="center"/>
      <protection locked="0"/>
    </xf>
    <xf numFmtId="0" fontId="3" fillId="0" borderId="0" xfId="20" applyFont="1" applyAlignment="1" applyProtection="1">
      <alignment horizontal="centerContinuous"/>
      <protection locked="0"/>
    </xf>
    <xf numFmtId="0" fontId="10" fillId="0" borderId="5" xfId="20" applyFont="1" applyBorder="1" applyAlignment="1" applyProtection="1">
      <alignment horizontal="center"/>
      <protection locked="0"/>
    </xf>
    <xf numFmtId="0" fontId="10" fillId="0" borderId="0" xfId="20" applyFont="1" applyBorder="1" applyAlignment="1" applyProtection="1">
      <alignment horizontal="center"/>
      <protection locked="0"/>
    </xf>
    <xf numFmtId="0" fontId="7" fillId="0" borderId="0" xfId="20" applyFont="1" applyBorder="1" applyAlignment="1" applyProtection="1">
      <alignment horizontal="center"/>
      <protection locked="0"/>
    </xf>
    <xf numFmtId="0" fontId="7" fillId="0" borderId="3" xfId="20" applyFont="1" applyBorder="1" applyAlignment="1" applyProtection="1">
      <alignment horizontal="center"/>
      <protection locked="0"/>
    </xf>
    <xf numFmtId="0" fontId="7" fillId="0" borderId="0" xfId="23" applyFont="1" applyBorder="1" applyAlignment="1">
      <alignment horizontal="center"/>
      <protection/>
    </xf>
    <xf numFmtId="0" fontId="18" fillId="0" borderId="0" xfId="21" applyFont="1" applyBorder="1" applyAlignment="1">
      <alignment horizontal="center"/>
      <protection/>
    </xf>
    <xf numFmtId="0" fontId="18" fillId="0" borderId="0" xfId="0" applyFont="1" applyBorder="1" applyAlignment="1">
      <alignment/>
    </xf>
    <xf numFmtId="0" fontId="5" fillId="0" borderId="6" xfId="0" applyFont="1" applyBorder="1" applyAlignment="1">
      <alignment horizontal="left"/>
    </xf>
    <xf numFmtId="0" fontId="5" fillId="0" borderId="7" xfId="0" applyFont="1" applyBorder="1" applyAlignment="1">
      <alignment horizontal="center"/>
    </xf>
    <xf numFmtId="2" fontId="5" fillId="0" borderId="8" xfId="0" applyNumberFormat="1" applyFont="1" applyBorder="1" applyAlignment="1">
      <alignment horizontal="center"/>
    </xf>
    <xf numFmtId="0" fontId="5" fillId="0" borderId="9" xfId="0" applyFont="1" applyBorder="1" applyAlignment="1">
      <alignment horizontal="left"/>
    </xf>
    <xf numFmtId="0" fontId="5" fillId="0" borderId="1" xfId="0" applyFont="1" applyBorder="1" applyAlignment="1">
      <alignment horizontal="center"/>
    </xf>
    <xf numFmtId="2" fontId="5" fillId="0" borderId="10" xfId="0" applyNumberFormat="1" applyFont="1" applyBorder="1" applyAlignment="1">
      <alignment horizontal="center"/>
    </xf>
    <xf numFmtId="0" fontId="5" fillId="0" borderId="11" xfId="0" applyFont="1" applyBorder="1" applyAlignment="1">
      <alignment horizontal="left"/>
    </xf>
    <xf numFmtId="0" fontId="5" fillId="0" borderId="12" xfId="0" applyFont="1" applyBorder="1" applyAlignment="1">
      <alignment horizontal="center"/>
    </xf>
    <xf numFmtId="2" fontId="5" fillId="0" borderId="13" xfId="0" applyNumberFormat="1" applyFont="1" applyBorder="1" applyAlignment="1">
      <alignment horizontal="center"/>
    </xf>
    <xf numFmtId="0" fontId="0" fillId="0" borderId="0" xfId="0" applyFont="1" applyBorder="1" applyAlignment="1">
      <alignment/>
    </xf>
    <xf numFmtId="0" fontId="6" fillId="0" borderId="0" xfId="0" applyFont="1" applyBorder="1" applyAlignment="1">
      <alignment horizontal="left"/>
    </xf>
    <xf numFmtId="0" fontId="20" fillId="0" borderId="0" xfId="21" applyFont="1" applyBorder="1" applyAlignment="1">
      <alignment horizontal="left"/>
      <protection/>
    </xf>
    <xf numFmtId="0" fontId="20" fillId="0" borderId="0" xfId="0" applyFont="1" applyBorder="1" applyAlignment="1">
      <alignment/>
    </xf>
    <xf numFmtId="0" fontId="17" fillId="0" borderId="0" xfId="20" applyBorder="1" applyAlignment="1" applyProtection="1">
      <alignment horizontal="center"/>
      <protection locked="0"/>
    </xf>
    <xf numFmtId="0" fontId="17" fillId="0" borderId="3" xfId="20" applyBorder="1" applyAlignment="1" applyProtection="1">
      <alignment horizontal="center"/>
      <protection locked="0"/>
    </xf>
    <xf numFmtId="0" fontId="0" fillId="0" borderId="0" xfId="22">
      <alignment/>
      <protection/>
    </xf>
    <xf numFmtId="0" fontId="7" fillId="0" borderId="0" xfId="22" applyFont="1">
      <alignment/>
      <protection/>
    </xf>
    <xf numFmtId="0" fontId="24" fillId="0" borderId="0" xfId="20" applyFont="1" applyAlignment="1" applyProtection="1">
      <alignment horizontal="center"/>
      <protection locked="0"/>
    </xf>
    <xf numFmtId="0" fontId="26" fillId="0" borderId="0" xfId="20" applyFont="1" applyProtection="1">
      <alignment/>
      <protection locked="0"/>
    </xf>
    <xf numFmtId="0" fontId="27" fillId="0" borderId="14" xfId="0" applyFont="1" applyBorder="1" applyAlignment="1">
      <alignment horizontal="left"/>
    </xf>
    <xf numFmtId="0" fontId="21" fillId="0" borderId="15" xfId="20" applyFont="1" applyBorder="1" applyProtection="1">
      <alignment/>
      <protection locked="0"/>
    </xf>
    <xf numFmtId="0" fontId="25" fillId="0" borderId="16" xfId="20" applyFont="1" applyBorder="1" applyAlignment="1" applyProtection="1">
      <alignment horizontal="center"/>
      <protection locked="0"/>
    </xf>
    <xf numFmtId="0" fontId="17" fillId="0" borderId="17" xfId="20" applyBorder="1" applyAlignment="1" applyProtection="1">
      <alignment horizontal="centerContinuous"/>
      <protection locked="0"/>
    </xf>
    <xf numFmtId="0" fontId="28" fillId="0" borderId="18" xfId="20" applyFont="1" applyBorder="1" applyAlignment="1" applyProtection="1">
      <alignment horizontal="center"/>
      <protection locked="0"/>
    </xf>
    <xf numFmtId="0" fontId="29" fillId="0" borderId="0" xfId="20" applyFont="1" applyBorder="1" applyAlignment="1" applyProtection="1">
      <alignment horizontal="center"/>
      <protection locked="0"/>
    </xf>
    <xf numFmtId="0" fontId="28" fillId="0" borderId="14" xfId="20" applyFont="1" applyBorder="1" applyAlignment="1" applyProtection="1">
      <alignment horizontal="center"/>
      <protection locked="0"/>
    </xf>
    <xf numFmtId="0" fontId="25" fillId="0" borderId="0" xfId="20" applyFont="1" applyProtection="1">
      <alignment/>
      <protection locked="0"/>
    </xf>
    <xf numFmtId="0" fontId="5" fillId="0" borderId="0" xfId="22" applyFont="1">
      <alignment/>
      <protection/>
    </xf>
    <xf numFmtId="0" fontId="23" fillId="0" borderId="0" xfId="20" applyFont="1" applyBorder="1" applyAlignment="1" applyProtection="1">
      <alignment horizontal="center"/>
      <protection locked="0"/>
    </xf>
    <xf numFmtId="0" fontId="30" fillId="0" borderId="19" xfId="20" applyFont="1" applyBorder="1" applyProtection="1">
      <alignment/>
      <protection locked="0"/>
    </xf>
    <xf numFmtId="0" fontId="30" fillId="0" borderId="20" xfId="20" applyFont="1" applyBorder="1" applyProtection="1">
      <alignment/>
      <protection locked="0"/>
    </xf>
    <xf numFmtId="0" fontId="7" fillId="0" borderId="0" xfId="20" applyFont="1" applyAlignment="1" applyProtection="1">
      <alignment horizontal="centerContinuous"/>
      <protection locked="0"/>
    </xf>
    <xf numFmtId="0" fontId="5" fillId="0" borderId="21" xfId="20" applyFont="1" applyBorder="1" applyAlignment="1" applyProtection="1">
      <alignment horizontal="center"/>
      <protection locked="0"/>
    </xf>
    <xf numFmtId="0" fontId="7" fillId="0" borderId="18" xfId="20" applyFont="1" applyBorder="1" applyAlignment="1" applyProtection="1">
      <alignment horizontal="center"/>
      <protection locked="0"/>
    </xf>
    <xf numFmtId="0" fontId="7" fillId="0" borderId="22" xfId="20" applyFont="1" applyBorder="1" applyAlignment="1" applyProtection="1">
      <alignment horizontal="center"/>
      <protection locked="0"/>
    </xf>
    <xf numFmtId="0" fontId="7" fillId="0" borderId="0" xfId="20" applyFont="1" applyAlignment="1" applyProtection="1">
      <alignment horizontal="center"/>
      <protection locked="0"/>
    </xf>
    <xf numFmtId="0" fontId="5" fillId="0" borderId="23" xfId="20" applyFont="1" applyBorder="1" applyAlignment="1" applyProtection="1">
      <alignment horizontal="center"/>
      <protection locked="0"/>
    </xf>
    <xf numFmtId="0" fontId="5" fillId="0" borderId="5" xfId="20" applyFont="1" applyBorder="1" applyAlignment="1" applyProtection="1">
      <alignment horizontal="center"/>
      <protection locked="0"/>
    </xf>
    <xf numFmtId="0" fontId="7" fillId="0" borderId="14" xfId="20" applyFont="1" applyBorder="1" applyAlignment="1" applyProtection="1">
      <alignment horizontal="center"/>
      <protection locked="0"/>
    </xf>
    <xf numFmtId="0" fontId="7" fillId="0" borderId="24" xfId="20" applyFont="1" applyBorder="1" applyAlignment="1" applyProtection="1">
      <alignment horizontal="center"/>
      <protection locked="0"/>
    </xf>
    <xf numFmtId="0" fontId="7" fillId="0" borderId="25" xfId="20" applyFont="1" applyBorder="1" applyAlignment="1" applyProtection="1">
      <alignment horizontal="center"/>
      <protection locked="0"/>
    </xf>
    <xf numFmtId="0" fontId="7" fillId="0" borderId="26" xfId="20" applyFont="1" applyBorder="1" applyAlignment="1" applyProtection="1">
      <alignment horizontal="center"/>
      <protection locked="0"/>
    </xf>
    <xf numFmtId="0" fontId="7" fillId="0" borderId="0" xfId="20" applyFont="1" applyBorder="1" applyAlignment="1" applyProtection="1">
      <alignment horizontal="center"/>
      <protection locked="0"/>
    </xf>
    <xf numFmtId="0" fontId="28" fillId="0" borderId="0" xfId="20" applyFont="1" applyBorder="1" applyAlignment="1" applyProtection="1">
      <alignment horizontal="centerContinuous"/>
      <protection locked="0"/>
    </xf>
    <xf numFmtId="0" fontId="7" fillId="0" borderId="3" xfId="20" applyFont="1" applyBorder="1" applyAlignment="1" applyProtection="1">
      <alignment horizontal="center"/>
      <protection locked="0"/>
    </xf>
    <xf numFmtId="0" fontId="7" fillId="0" borderId="27" xfId="20" applyFont="1" applyBorder="1" applyAlignment="1" applyProtection="1">
      <alignment horizontal="center"/>
      <protection locked="0"/>
    </xf>
    <xf numFmtId="0" fontId="28" fillId="0" borderId="27" xfId="20" applyFont="1" applyBorder="1" applyAlignment="1" applyProtection="1">
      <alignment horizontal="center"/>
      <protection locked="0"/>
    </xf>
    <xf numFmtId="0" fontId="28" fillId="0" borderId="27" xfId="20" applyFont="1" applyBorder="1" applyAlignment="1" applyProtection="1">
      <alignment horizontal="centerContinuous"/>
      <protection locked="0"/>
    </xf>
    <xf numFmtId="0" fontId="32" fillId="0" borderId="0" xfId="22" applyFont="1" applyBorder="1" applyAlignment="1">
      <alignment horizontal="left"/>
      <protection/>
    </xf>
    <xf numFmtId="167" fontId="32" fillId="0" borderId="0" xfId="22" applyNumberFormat="1" applyFont="1" applyBorder="1" applyAlignment="1">
      <alignment horizontal="left" vertical="center"/>
      <protection/>
    </xf>
    <xf numFmtId="169" fontId="23" fillId="0" borderId="28" xfId="22" applyNumberFormat="1" applyFont="1" applyBorder="1" applyAlignment="1">
      <alignment horizontal="center" vertical="center"/>
      <protection/>
    </xf>
    <xf numFmtId="169" fontId="23" fillId="0" borderId="29" xfId="22" applyNumberFormat="1" applyFont="1" applyBorder="1" applyAlignment="1">
      <alignment horizontal="center" vertical="center"/>
      <protection/>
    </xf>
    <xf numFmtId="3" fontId="5" fillId="0" borderId="1" xfId="0" applyNumberFormat="1" applyFont="1" applyBorder="1" applyAlignment="1">
      <alignment horizontal="center"/>
    </xf>
    <xf numFmtId="3" fontId="5" fillId="0" borderId="7" xfId="0" applyNumberFormat="1" applyFont="1" applyBorder="1" applyAlignment="1">
      <alignment horizontal="center"/>
    </xf>
    <xf numFmtId="3" fontId="5" fillId="0" borderId="12" xfId="0" applyNumberFormat="1" applyFont="1" applyBorder="1" applyAlignment="1">
      <alignment horizontal="center"/>
    </xf>
    <xf numFmtId="169" fontId="33" fillId="0" borderId="1" xfId="22" applyNumberFormat="1" applyFont="1" applyBorder="1" applyAlignment="1">
      <alignment horizontal="center" vertical="center"/>
      <protection/>
    </xf>
    <xf numFmtId="169" fontId="4" fillId="0" borderId="2" xfId="0" applyNumberFormat="1" applyFont="1" applyBorder="1" applyAlignment="1">
      <alignment/>
    </xf>
    <xf numFmtId="169" fontId="4" fillId="0" borderId="0" xfId="0" applyNumberFormat="1" applyFont="1" applyBorder="1" applyAlignment="1">
      <alignment/>
    </xf>
    <xf numFmtId="169" fontId="4" fillId="0" borderId="1" xfId="0" applyNumberFormat="1" applyFont="1" applyBorder="1" applyAlignment="1">
      <alignment horizontal="center"/>
    </xf>
    <xf numFmtId="169" fontId="4" fillId="0" borderId="0" xfId="0" applyNumberFormat="1" applyFont="1" applyAlignment="1">
      <alignment/>
    </xf>
    <xf numFmtId="169" fontId="27" fillId="0" borderId="14" xfId="0" applyNumberFormat="1" applyFont="1" applyBorder="1" applyAlignment="1">
      <alignment horizontal="left"/>
    </xf>
    <xf numFmtId="169" fontId="4" fillId="0" borderId="0" xfId="0" applyNumberFormat="1" applyFont="1" applyAlignment="1">
      <alignment horizontal="center"/>
    </xf>
    <xf numFmtId="0" fontId="0" fillId="0" borderId="0" xfId="0" applyBorder="1" applyAlignment="1">
      <alignment/>
    </xf>
    <xf numFmtId="0" fontId="11" fillId="0" borderId="0" xfId="21" applyFont="1" applyBorder="1">
      <alignment/>
      <protection/>
    </xf>
    <xf numFmtId="0" fontId="11" fillId="0" borderId="0" xfId="21" applyFont="1" applyBorder="1" applyAlignment="1">
      <alignment horizontal="centerContinuous"/>
      <protection/>
    </xf>
    <xf numFmtId="0" fontId="3" fillId="0" borderId="0" xfId="21" applyFont="1" applyBorder="1" applyAlignment="1">
      <alignment horizontal="centerContinuous"/>
      <protection/>
    </xf>
    <xf numFmtId="1" fontId="3" fillId="0" borderId="0" xfId="21" applyNumberFormat="1" applyFont="1" applyBorder="1" applyAlignment="1">
      <alignment horizontal="centerContinuous"/>
      <protection/>
    </xf>
    <xf numFmtId="0" fontId="3" fillId="0" borderId="0" xfId="21" applyFont="1" applyBorder="1" applyAlignment="1">
      <alignment horizontal="center"/>
      <protection/>
    </xf>
    <xf numFmtId="1" fontId="3" fillId="0" borderId="0" xfId="21" applyNumberFormat="1" applyFont="1" applyBorder="1" applyAlignment="1">
      <alignment horizontal="left"/>
      <protection/>
    </xf>
    <xf numFmtId="168" fontId="11" fillId="0" borderId="0" xfId="21" applyNumberFormat="1" applyFont="1" applyAlignment="1">
      <alignment horizontal="left" vertical="center"/>
      <protection/>
    </xf>
    <xf numFmtId="0" fontId="6" fillId="0" borderId="0" xfId="0" applyFont="1" applyBorder="1" applyAlignment="1">
      <alignment horizontal="left" vertical="center"/>
    </xf>
    <xf numFmtId="0" fontId="5" fillId="0" borderId="30" xfId="0" applyFont="1" applyBorder="1" applyAlignment="1">
      <alignment/>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12" fillId="0" borderId="1" xfId="0" applyFont="1" applyBorder="1" applyAlignment="1">
      <alignment horizontal="center"/>
    </xf>
    <xf numFmtId="0" fontId="12" fillId="0" borderId="7" xfId="0" applyFont="1" applyBorder="1" applyAlignment="1">
      <alignment horizontal="center"/>
    </xf>
    <xf numFmtId="0" fontId="12" fillId="0" borderId="12" xfId="0" applyFont="1" applyBorder="1" applyAlignment="1">
      <alignment horizontal="center"/>
    </xf>
    <xf numFmtId="0" fontId="5" fillId="0" borderId="0" xfId="20" applyFont="1" applyBorder="1" applyAlignment="1" applyProtection="1">
      <alignment horizontal="center"/>
      <protection locked="0"/>
    </xf>
    <xf numFmtId="0" fontId="28" fillId="0" borderId="0" xfId="20" applyFont="1" applyBorder="1" applyAlignment="1" applyProtection="1">
      <alignment horizontal="center"/>
      <protection locked="0"/>
    </xf>
    <xf numFmtId="0" fontId="7" fillId="0" borderId="14" xfId="0" applyFont="1" applyBorder="1" applyAlignment="1">
      <alignment/>
    </xf>
    <xf numFmtId="0" fontId="5" fillId="0" borderId="16" xfId="20" applyFont="1" applyBorder="1" applyAlignment="1" applyProtection="1">
      <alignment horizontal="center"/>
      <protection locked="0"/>
    </xf>
    <xf numFmtId="0" fontId="7" fillId="0" borderId="27" xfId="0" applyFont="1" applyBorder="1" applyAlignment="1">
      <alignment/>
    </xf>
    <xf numFmtId="0" fontId="7" fillId="0" borderId="22" xfId="0" applyFont="1" applyBorder="1" applyAlignment="1">
      <alignment/>
    </xf>
    <xf numFmtId="0" fontId="7" fillId="0" borderId="25" xfId="0" applyFont="1" applyBorder="1" applyAlignment="1">
      <alignment/>
    </xf>
    <xf numFmtId="0" fontId="7" fillId="0" borderId="33" xfId="0" applyFont="1" applyBorder="1" applyAlignment="1">
      <alignment/>
    </xf>
    <xf numFmtId="0" fontId="35" fillId="0" borderId="0" xfId="20" applyFont="1" applyBorder="1" applyAlignment="1" applyProtection="1">
      <alignment horizontal="center"/>
      <protection locked="0"/>
    </xf>
    <xf numFmtId="0" fontId="35" fillId="0" borderId="19" xfId="20" applyFont="1" applyBorder="1" applyAlignment="1" applyProtection="1">
      <alignment horizontal="center"/>
      <protection locked="0"/>
    </xf>
    <xf numFmtId="0" fontId="36" fillId="0" borderId="19" xfId="20" applyFont="1" applyBorder="1" applyProtection="1">
      <alignment/>
      <protection locked="0"/>
    </xf>
    <xf numFmtId="0" fontId="36" fillId="0" borderId="19" xfId="20" applyFont="1" applyBorder="1" applyAlignment="1" applyProtection="1">
      <alignment horizontal="centerContinuous"/>
      <protection locked="0"/>
    </xf>
    <xf numFmtId="167" fontId="32" fillId="0" borderId="1" xfId="22" applyNumberFormat="1" applyFont="1" applyBorder="1" applyAlignment="1">
      <alignment horizontal="left" vertical="center"/>
      <protection/>
    </xf>
    <xf numFmtId="0" fontId="37" fillId="0" borderId="34" xfId="22" applyFont="1" applyBorder="1">
      <alignment/>
      <protection/>
    </xf>
    <xf numFmtId="0" fontId="31" fillId="0" borderId="0" xfId="20" applyFont="1" applyAlignment="1" applyProtection="1">
      <alignment horizontal="center"/>
      <protection locked="0"/>
    </xf>
    <xf numFmtId="0" fontId="37" fillId="0" borderId="35" xfId="22" applyFont="1" applyBorder="1">
      <alignment/>
      <protection/>
    </xf>
    <xf numFmtId="0" fontId="38" fillId="0" borderId="0" xfId="21" applyFont="1" applyBorder="1" applyAlignment="1">
      <alignment horizontal="center"/>
      <protection/>
    </xf>
    <xf numFmtId="0" fontId="38" fillId="0" borderId="0" xfId="21" applyFont="1" applyAlignment="1">
      <alignment horizontal="left"/>
      <protection/>
    </xf>
    <xf numFmtId="0" fontId="39" fillId="0" borderId="0" xfId="21" applyFont="1">
      <alignment/>
      <protection/>
    </xf>
    <xf numFmtId="0" fontId="39" fillId="0" borderId="0" xfId="21" applyFont="1" applyBorder="1" applyAlignment="1">
      <alignment horizontal="center"/>
      <protection/>
    </xf>
    <xf numFmtId="1" fontId="39" fillId="0" borderId="0" xfId="21" applyNumberFormat="1" applyFont="1" applyBorder="1" applyAlignment="1">
      <alignment horizontal="center"/>
      <protection/>
    </xf>
    <xf numFmtId="0" fontId="39" fillId="0" borderId="0" xfId="21" applyFont="1" applyBorder="1" applyAlignment="1">
      <alignment/>
      <protection/>
    </xf>
    <xf numFmtId="1" fontId="39" fillId="0" borderId="0" xfId="21" applyNumberFormat="1" applyFont="1" applyBorder="1" applyAlignment="1">
      <alignment/>
      <protection/>
    </xf>
    <xf numFmtId="0" fontId="39" fillId="0" borderId="0" xfId="0" applyFont="1" applyBorder="1" applyAlignment="1">
      <alignment/>
    </xf>
    <xf numFmtId="0" fontId="39" fillId="0" borderId="0" xfId="0" applyFont="1" applyAlignment="1">
      <alignment/>
    </xf>
    <xf numFmtId="0" fontId="39" fillId="0" borderId="0" xfId="21" applyFont="1" applyBorder="1">
      <alignment/>
      <protection/>
    </xf>
    <xf numFmtId="164" fontId="10" fillId="0" borderId="0" xfId="0" applyNumberFormat="1" applyFont="1" applyBorder="1" applyAlignment="1">
      <alignment horizontal="center"/>
    </xf>
    <xf numFmtId="164" fontId="4" fillId="0" borderId="0" xfId="0" applyNumberFormat="1" applyFont="1" applyBorder="1" applyAlignment="1">
      <alignment horizontal="center"/>
    </xf>
    <xf numFmtId="170" fontId="5" fillId="0" borderId="7" xfId="0" applyNumberFormat="1" applyFont="1" applyBorder="1" applyAlignment="1">
      <alignment horizontal="center"/>
    </xf>
    <xf numFmtId="170" fontId="5" fillId="0" borderId="1" xfId="0" applyNumberFormat="1" applyFont="1" applyBorder="1" applyAlignment="1">
      <alignment horizontal="center"/>
    </xf>
    <xf numFmtId="170" fontId="5" fillId="0" borderId="12" xfId="0" applyNumberFormat="1" applyFont="1" applyBorder="1" applyAlignment="1">
      <alignment horizontal="center"/>
    </xf>
    <xf numFmtId="165" fontId="12" fillId="0" borderId="0" xfId="21" applyNumberFormat="1" applyFont="1" applyAlignment="1">
      <alignment horizontal="left"/>
      <protection/>
    </xf>
    <xf numFmtId="166" fontId="12" fillId="0" borderId="0" xfId="21" applyNumberFormat="1" applyFont="1" applyBorder="1" applyAlignment="1">
      <alignment horizontal="center"/>
      <protection/>
    </xf>
    <xf numFmtId="164" fontId="11" fillId="0" borderId="3" xfId="21" applyNumberFormat="1" applyFont="1" applyBorder="1" applyAlignment="1">
      <alignment horizontal="center"/>
      <protection/>
    </xf>
    <xf numFmtId="0" fontId="11" fillId="0" borderId="3" xfId="21" applyFont="1" applyBorder="1" applyAlignment="1">
      <alignment/>
      <protection/>
    </xf>
    <xf numFmtId="164" fontId="11" fillId="0" borderId="3" xfId="21" applyNumberFormat="1" applyFont="1" applyBorder="1" applyAlignment="1">
      <alignment/>
      <protection/>
    </xf>
    <xf numFmtId="0" fontId="11" fillId="0" borderId="0" xfId="21" applyFont="1" applyAlignment="1">
      <alignment/>
      <protection/>
    </xf>
    <xf numFmtId="164" fontId="11" fillId="0" borderId="4" xfId="21" applyNumberFormat="1" applyFont="1" applyBorder="1" applyAlignment="1">
      <alignment horizontal="center"/>
      <protection/>
    </xf>
    <xf numFmtId="0" fontId="11" fillId="0" borderId="4" xfId="21" applyFont="1" applyBorder="1" applyAlignment="1">
      <alignment/>
      <protection/>
    </xf>
    <xf numFmtId="164" fontId="11" fillId="0" borderId="4" xfId="21" applyNumberFormat="1" applyFont="1" applyBorder="1" applyAlignment="1">
      <alignment/>
      <protection/>
    </xf>
    <xf numFmtId="164" fontId="0" fillId="0" borderId="0" xfId="0" applyNumberFormat="1" applyAlignment="1">
      <alignment horizontal="left"/>
    </xf>
    <xf numFmtId="164" fontId="11" fillId="0" borderId="0" xfId="21" applyNumberFormat="1" applyFont="1">
      <alignment/>
      <protection/>
    </xf>
    <xf numFmtId="165" fontId="9" fillId="0" borderId="0" xfId="21" applyNumberFormat="1" applyFont="1" applyAlignment="1">
      <alignment horizontal="left"/>
      <protection/>
    </xf>
    <xf numFmtId="0" fontId="40" fillId="0" borderId="0" xfId="21" applyFont="1" applyAlignment="1">
      <alignment horizontal="left"/>
      <protection/>
    </xf>
    <xf numFmtId="0" fontId="13" fillId="0" borderId="0" xfId="21" applyFont="1" applyAlignment="1">
      <alignment horizontal="center"/>
      <protection/>
    </xf>
    <xf numFmtId="164" fontId="11" fillId="0" borderId="0" xfId="21" applyNumberFormat="1" applyFont="1" applyAlignment="1">
      <alignment horizontal="center"/>
      <protection/>
    </xf>
    <xf numFmtId="164" fontId="13" fillId="0" borderId="0" xfId="21" applyNumberFormat="1" applyFont="1" applyAlignment="1">
      <alignment horizontal="center"/>
      <protection/>
    </xf>
    <xf numFmtId="0" fontId="5" fillId="0" borderId="0" xfId="21" applyFont="1" applyAlignment="1">
      <alignment horizontal="left"/>
      <protection/>
    </xf>
    <xf numFmtId="0" fontId="16" fillId="0" borderId="0" xfId="24" applyFont="1" applyAlignment="1">
      <alignment horizontal="center"/>
      <protection/>
    </xf>
    <xf numFmtId="0" fontId="9" fillId="0" borderId="0" xfId="0" applyFont="1" applyAlignment="1">
      <alignment horizontal="center"/>
    </xf>
    <xf numFmtId="164" fontId="9" fillId="0" borderId="0" xfId="0" applyNumberFormat="1" applyFont="1" applyAlignment="1">
      <alignment horizontal="center"/>
    </xf>
    <xf numFmtId="0" fontId="0" fillId="0" borderId="0" xfId="0" applyFont="1" applyAlignment="1">
      <alignment horizontal="center"/>
    </xf>
    <xf numFmtId="0" fontId="16" fillId="0" borderId="0" xfId="0" applyFont="1" applyAlignment="1">
      <alignment/>
    </xf>
    <xf numFmtId="0" fontId="16" fillId="0" borderId="0" xfId="0" applyFont="1" applyAlignment="1">
      <alignment horizontal="center"/>
    </xf>
    <xf numFmtId="0" fontId="16" fillId="0" borderId="0" xfId="0" applyFont="1" applyBorder="1" applyAlignment="1">
      <alignment horizontal="center"/>
    </xf>
    <xf numFmtId="0" fontId="16" fillId="0" borderId="0" xfId="21" applyFont="1" applyBorder="1" applyAlignment="1">
      <alignment horizontal="center"/>
      <protection/>
    </xf>
    <xf numFmtId="164" fontId="16" fillId="0" borderId="0" xfId="21" applyNumberFormat="1" applyFont="1" applyAlignment="1">
      <alignment horizontal="center"/>
      <protection/>
    </xf>
    <xf numFmtId="0" fontId="16" fillId="0" borderId="0" xfId="0" applyFont="1" applyAlignment="1">
      <alignment horizontal="left"/>
    </xf>
    <xf numFmtId="164" fontId="41" fillId="0" borderId="0" xfId="0" applyNumberFormat="1" applyFont="1" applyAlignment="1">
      <alignment horizontal="center"/>
    </xf>
    <xf numFmtId="1" fontId="0" fillId="0" borderId="0" xfId="0" applyNumberFormat="1" applyFont="1" applyAlignment="1">
      <alignment horizontal="center"/>
    </xf>
    <xf numFmtId="166" fontId="12" fillId="0" borderId="0" xfId="0" applyNumberFormat="1" applyFont="1" applyAlignment="1">
      <alignment horizontal="center"/>
    </xf>
    <xf numFmtId="0" fontId="41" fillId="0" borderId="0" xfId="0" applyFont="1" applyAlignment="1">
      <alignment horizontal="center"/>
    </xf>
    <xf numFmtId="0" fontId="12" fillId="0" borderId="0" xfId="0" applyFont="1" applyAlignment="1">
      <alignment horizontal="center"/>
    </xf>
    <xf numFmtId="1" fontId="16" fillId="0" borderId="0" xfId="0" applyNumberFormat="1" applyFont="1" applyAlignment="1">
      <alignment horizontal="center"/>
    </xf>
    <xf numFmtId="164" fontId="12" fillId="0" borderId="0" xfId="21" applyNumberFormat="1" applyFont="1" applyAlignment="1">
      <alignment horizontal="center"/>
      <protection/>
    </xf>
    <xf numFmtId="164" fontId="42" fillId="0" borderId="0" xfId="0" applyNumberFormat="1" applyFont="1" applyAlignment="1">
      <alignment horizontal="center"/>
    </xf>
    <xf numFmtId="0" fontId="9" fillId="0" borderId="0" xfId="0" applyFont="1" applyAlignment="1">
      <alignment/>
    </xf>
    <xf numFmtId="165" fontId="40" fillId="0" borderId="0" xfId="21" applyNumberFormat="1" applyFont="1" applyAlignment="1">
      <alignment horizontal="left"/>
      <protection/>
    </xf>
    <xf numFmtId="164" fontId="22" fillId="0" borderId="0" xfId="0" applyNumberFormat="1" applyFont="1" applyFill="1" applyBorder="1" applyAlignment="1">
      <alignment horizontal="center" vertical="center"/>
    </xf>
    <xf numFmtId="0" fontId="18" fillId="0" borderId="4" xfId="21" applyFont="1" applyBorder="1" applyAlignment="1">
      <alignment horizontal="left"/>
      <protection/>
    </xf>
    <xf numFmtId="0" fontId="0" fillId="0" borderId="0" xfId="0" applyAlignment="1">
      <alignment horizontal="left"/>
    </xf>
    <xf numFmtId="164" fontId="19"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18" fillId="0" borderId="3" xfId="21" applyFont="1" applyBorder="1" applyAlignment="1">
      <alignment horizontal="left"/>
      <protection/>
    </xf>
    <xf numFmtId="0" fontId="9" fillId="0" borderId="0" xfId="0" applyFont="1" applyBorder="1" applyAlignment="1">
      <alignment/>
    </xf>
    <xf numFmtId="0" fontId="12" fillId="0" borderId="0" xfId="0" applyFont="1" applyAlignment="1">
      <alignment/>
    </xf>
    <xf numFmtId="3" fontId="4" fillId="0" borderId="0" xfId="0" applyNumberFormat="1" applyFont="1" applyBorder="1" applyAlignment="1">
      <alignment horizontal="center"/>
    </xf>
    <xf numFmtId="164" fontId="0" fillId="0" borderId="0" xfId="0" applyNumberFormat="1" applyAlignment="1">
      <alignment/>
    </xf>
    <xf numFmtId="164" fontId="15" fillId="0" borderId="0" xfId="21" applyNumberFormat="1" applyFont="1" applyAlignment="1">
      <alignment horizontal="center"/>
      <protection/>
    </xf>
    <xf numFmtId="164" fontId="11" fillId="0" borderId="0" xfId="21" applyNumberFormat="1" applyFont="1" applyBorder="1" applyAlignment="1">
      <alignment horizontal="center"/>
      <protection/>
    </xf>
    <xf numFmtId="164" fontId="39" fillId="0" borderId="0" xfId="21" applyNumberFormat="1" applyFont="1" applyBorder="1" applyAlignment="1">
      <alignment horizontal="center"/>
      <protection/>
    </xf>
    <xf numFmtId="164" fontId="4" fillId="0" borderId="0" xfId="0" applyNumberFormat="1" applyFont="1" applyAlignment="1">
      <alignment horizontal="center"/>
    </xf>
    <xf numFmtId="164" fontId="0" fillId="0" borderId="0" xfId="0" applyNumberFormat="1" applyAlignment="1">
      <alignment/>
    </xf>
    <xf numFmtId="164" fontId="0" fillId="0" borderId="0" xfId="0" applyNumberFormat="1" applyAlignment="1">
      <alignment horizontal="center"/>
    </xf>
    <xf numFmtId="0" fontId="0" fillId="0" borderId="0" xfId="0" applyFont="1" applyBorder="1" applyAlignment="1">
      <alignment horizontal="right"/>
    </xf>
    <xf numFmtId="164" fontId="11" fillId="0" borderId="4" xfId="21" applyNumberFormat="1" applyFont="1" applyBorder="1">
      <alignment/>
      <protection/>
    </xf>
    <xf numFmtId="164" fontId="14" fillId="0" borderId="0" xfId="21" applyNumberFormat="1" applyFont="1" applyAlignment="1">
      <alignment horizontal="left"/>
      <protection/>
    </xf>
    <xf numFmtId="164" fontId="14" fillId="0" borderId="0" xfId="21" applyNumberFormat="1" applyFont="1" applyAlignment="1">
      <alignment/>
      <protection/>
    </xf>
    <xf numFmtId="164" fontId="39" fillId="0" borderId="0" xfId="21" applyNumberFormat="1" applyFont="1" applyBorder="1">
      <alignment/>
      <protection/>
    </xf>
    <xf numFmtId="164" fontId="18" fillId="0" borderId="0" xfId="0" applyNumberFormat="1" applyFont="1" applyBorder="1" applyAlignment="1">
      <alignment/>
    </xf>
    <xf numFmtId="164" fontId="39" fillId="0" borderId="0" xfId="21" applyNumberFormat="1" applyFont="1">
      <alignment/>
      <protection/>
    </xf>
    <xf numFmtId="164" fontId="11" fillId="0" borderId="0" xfId="21" applyNumberFormat="1" applyFont="1" applyAlignment="1">
      <alignment horizontal="left" vertical="center"/>
      <protection/>
    </xf>
    <xf numFmtId="1" fontId="5" fillId="0" borderId="7" xfId="0" applyNumberFormat="1" applyFont="1" applyBorder="1" applyAlignment="1">
      <alignment horizontal="center"/>
    </xf>
    <xf numFmtId="1" fontId="5" fillId="0" borderId="1" xfId="0" applyNumberFormat="1" applyFont="1" applyBorder="1" applyAlignment="1">
      <alignment horizontal="center"/>
    </xf>
    <xf numFmtId="1" fontId="5" fillId="0" borderId="12" xfId="0" applyNumberFormat="1" applyFont="1" applyBorder="1" applyAlignment="1">
      <alignment horizontal="center"/>
    </xf>
    <xf numFmtId="0" fontId="0" fillId="0" borderId="0" xfId="0" applyBorder="1" applyAlignment="1">
      <alignment horizontal="left"/>
    </xf>
    <xf numFmtId="164" fontId="11" fillId="0" borderId="0" xfId="21" applyNumberFormat="1" applyFont="1" applyBorder="1" applyAlignment="1">
      <alignment/>
      <protection/>
    </xf>
    <xf numFmtId="164" fontId="43" fillId="0" borderId="0" xfId="21" applyNumberFormat="1" applyFont="1" applyAlignment="1">
      <alignment horizontal="center"/>
      <protection/>
    </xf>
    <xf numFmtId="1" fontId="11" fillId="0" borderId="0" xfId="21" applyNumberFormat="1" applyFont="1">
      <alignment/>
      <protection/>
    </xf>
    <xf numFmtId="1" fontId="13" fillId="0" borderId="0" xfId="21" applyNumberFormat="1" applyFont="1" applyAlignment="1">
      <alignment horizontal="center"/>
      <protection/>
    </xf>
    <xf numFmtId="1" fontId="9" fillId="0" borderId="0" xfId="0" applyNumberFormat="1" applyFont="1" applyAlignment="1">
      <alignment horizontal="center"/>
    </xf>
    <xf numFmtId="1" fontId="16" fillId="0" borderId="0" xfId="21" applyNumberFormat="1" applyFont="1" applyAlignment="1">
      <alignment horizontal="center"/>
      <protection/>
    </xf>
    <xf numFmtId="1" fontId="43" fillId="0" borderId="0" xfId="21" applyNumberFormat="1" applyFont="1" applyAlignment="1">
      <alignment horizontal="center"/>
      <protection/>
    </xf>
    <xf numFmtId="1" fontId="0" fillId="0" borderId="0" xfId="0" applyNumberFormat="1" applyFont="1" applyBorder="1" applyAlignment="1">
      <alignment/>
    </xf>
    <xf numFmtId="1" fontId="0" fillId="0" borderId="0" xfId="0" applyNumberFormat="1" applyFont="1" applyAlignment="1">
      <alignment/>
    </xf>
    <xf numFmtId="0" fontId="7" fillId="0" borderId="34" xfId="0" applyFont="1" applyBorder="1" applyAlignment="1">
      <alignment/>
    </xf>
    <xf numFmtId="0" fontId="7" fillId="0" borderId="28" xfId="0" applyNumberFormat="1" applyFont="1" applyBorder="1" applyAlignment="1">
      <alignment horizontal="center"/>
    </xf>
    <xf numFmtId="0" fontId="7" fillId="0" borderId="0" xfId="0" applyNumberFormat="1" applyFont="1" applyBorder="1" applyAlignment="1">
      <alignment horizontal="center"/>
    </xf>
    <xf numFmtId="0" fontId="7" fillId="0" borderId="0" xfId="0" applyFont="1" applyAlignment="1">
      <alignment horizontal="center"/>
    </xf>
    <xf numFmtId="0" fontId="44" fillId="0" borderId="34" xfId="0" applyFont="1" applyBorder="1" applyAlignment="1">
      <alignment/>
    </xf>
    <xf numFmtId="0" fontId="7" fillId="0" borderId="2" xfId="0" applyFont="1" applyBorder="1" applyAlignment="1">
      <alignment horizontal="center"/>
    </xf>
    <xf numFmtId="0" fontId="7" fillId="0" borderId="36" xfId="0" applyFont="1" applyBorder="1" applyAlignment="1">
      <alignment/>
    </xf>
    <xf numFmtId="0" fontId="7" fillId="0" borderId="2" xfId="0" applyNumberFormat="1" applyFont="1" applyBorder="1" applyAlignment="1">
      <alignment horizontal="center"/>
    </xf>
    <xf numFmtId="0" fontId="7" fillId="0" borderId="2" xfId="0" applyFont="1" applyBorder="1" applyAlignment="1">
      <alignment/>
    </xf>
    <xf numFmtId="0" fontId="7" fillId="0" borderId="37" xfId="0" applyFont="1" applyBorder="1" applyAlignment="1">
      <alignment/>
    </xf>
    <xf numFmtId="0" fontId="7" fillId="0" borderId="38" xfId="0" applyFont="1" applyBorder="1" applyAlignment="1">
      <alignment/>
    </xf>
    <xf numFmtId="0" fontId="7" fillId="0" borderId="18" xfId="0" applyNumberFormat="1" applyFont="1" applyBorder="1" applyAlignment="1">
      <alignment horizontal="center"/>
    </xf>
    <xf numFmtId="0" fontId="0" fillId="0" borderId="0" xfId="0" applyNumberFormat="1" applyAlignment="1">
      <alignment horizontal="center"/>
    </xf>
    <xf numFmtId="0" fontId="45" fillId="0" borderId="1" xfId="0" applyFont="1" applyBorder="1" applyAlignment="1">
      <alignment horizontal="center" vertical="center"/>
    </xf>
    <xf numFmtId="0" fontId="15" fillId="0" borderId="0" xfId="0" applyFont="1" applyAlignment="1">
      <alignment horizontal="center" vertical="center"/>
    </xf>
    <xf numFmtId="0" fontId="7" fillId="0" borderId="0" xfId="0" applyFont="1" applyBorder="1" applyAlignment="1">
      <alignment horizontal="center"/>
    </xf>
    <xf numFmtId="0" fontId="0" fillId="0" borderId="0" xfId="0" applyNumberFormat="1" applyBorder="1" applyAlignment="1">
      <alignment horizontal="center"/>
    </xf>
    <xf numFmtId="0" fontId="0" fillId="0" borderId="1" xfId="0" applyBorder="1" applyAlignment="1">
      <alignment/>
    </xf>
    <xf numFmtId="0" fontId="11" fillId="0" borderId="0" xfId="0" applyFont="1" applyAlignment="1">
      <alignment horizontal="center"/>
    </xf>
    <xf numFmtId="0" fontId="46" fillId="0" borderId="0" xfId="0" applyFont="1" applyAlignment="1">
      <alignment/>
    </xf>
    <xf numFmtId="0" fontId="46" fillId="0" borderId="39" xfId="0" applyFont="1" applyBorder="1" applyAlignment="1">
      <alignment/>
    </xf>
    <xf numFmtId="0" fontId="0" fillId="0" borderId="40" xfId="0" applyBorder="1" applyAlignment="1">
      <alignment/>
    </xf>
    <xf numFmtId="164" fontId="4" fillId="0" borderId="2" xfId="0" applyNumberFormat="1" applyFont="1" applyFill="1" applyBorder="1" applyAlignment="1">
      <alignment horizontal="center" vertical="center"/>
    </xf>
    <xf numFmtId="0" fontId="47" fillId="0" borderId="0" xfId="21" applyFont="1" applyAlignment="1">
      <alignment horizontal="left"/>
      <protection/>
    </xf>
    <xf numFmtId="0" fontId="48" fillId="0" borderId="0" xfId="21" applyFont="1" applyAlignment="1">
      <alignment horizontal="left"/>
      <protection/>
    </xf>
    <xf numFmtId="0" fontId="16" fillId="0" borderId="0" xfId="0" applyFont="1" applyBorder="1" applyAlignment="1">
      <alignment/>
    </xf>
    <xf numFmtId="0" fontId="34" fillId="0" borderId="0" xfId="0" applyFont="1" applyBorder="1" applyAlignment="1">
      <alignment horizontal="center" vertical="top" textRotation="180" wrapText="1"/>
    </xf>
    <xf numFmtId="164" fontId="16" fillId="0" borderId="0" xfId="0" applyNumberFormat="1" applyFont="1" applyAlignment="1">
      <alignment horizontal="center"/>
    </xf>
    <xf numFmtId="0" fontId="11" fillId="0" borderId="3" xfId="21" applyNumberFormat="1" applyFont="1" applyBorder="1" applyAlignment="1">
      <alignment horizontal="center"/>
      <protection/>
    </xf>
    <xf numFmtId="0" fontId="11" fillId="0" borderId="4" xfId="21" applyNumberFormat="1" applyFont="1" applyBorder="1" applyAlignment="1">
      <alignment horizontal="center"/>
      <protection/>
    </xf>
    <xf numFmtId="0" fontId="11" fillId="0" borderId="0" xfId="21" applyNumberFormat="1" applyFont="1">
      <alignment/>
      <protection/>
    </xf>
    <xf numFmtId="0" fontId="13" fillId="0" borderId="0" xfId="21" applyNumberFormat="1" applyFont="1" applyAlignment="1">
      <alignment horizontal="center"/>
      <protection/>
    </xf>
    <xf numFmtId="0" fontId="9" fillId="0" borderId="0" xfId="0" applyNumberFormat="1" applyFont="1" applyAlignment="1">
      <alignment horizontal="center"/>
    </xf>
    <xf numFmtId="0" fontId="41" fillId="0" borderId="0" xfId="0" applyNumberFormat="1" applyFont="1" applyAlignment="1">
      <alignment horizontal="center"/>
    </xf>
    <xf numFmtId="0" fontId="22" fillId="0" borderId="0" xfId="0" applyNumberFormat="1" applyFont="1" applyFill="1" applyBorder="1" applyAlignment="1">
      <alignment horizontal="center" vertical="center"/>
    </xf>
    <xf numFmtId="0" fontId="9" fillId="0" borderId="0" xfId="0" applyNumberFormat="1" applyFont="1" applyAlignment="1">
      <alignment/>
    </xf>
    <xf numFmtId="0" fontId="16" fillId="0" borderId="0" xfId="0" applyNumberFormat="1" applyFont="1" applyAlignment="1">
      <alignment horizontal="center"/>
    </xf>
    <xf numFmtId="164" fontId="7" fillId="0" borderId="0" xfId="0" applyNumberFormat="1" applyFont="1" applyBorder="1" applyAlignment="1">
      <alignment/>
    </xf>
    <xf numFmtId="164" fontId="29" fillId="0" borderId="0" xfId="0" applyNumberFormat="1" applyFont="1" applyBorder="1" applyAlignment="1">
      <alignment horizontal="center"/>
    </xf>
    <xf numFmtId="164" fontId="29" fillId="0" borderId="0" xfId="0" applyNumberFormat="1" applyFont="1" applyFill="1" applyBorder="1" applyAlignment="1">
      <alignment horizontal="center" vertical="center"/>
    </xf>
    <xf numFmtId="0" fontId="29" fillId="0" borderId="0" xfId="0" applyFont="1" applyBorder="1" applyAlignment="1">
      <alignment/>
    </xf>
    <xf numFmtId="164" fontId="49" fillId="0" borderId="1" xfId="0" applyNumberFormat="1" applyFont="1" applyFill="1" applyBorder="1" applyAlignment="1">
      <alignment horizontal="center" vertical="center"/>
    </xf>
    <xf numFmtId="0" fontId="54" fillId="0" borderId="41" xfId="0" applyFont="1" applyBorder="1" applyAlignment="1">
      <alignment horizontal="center"/>
    </xf>
    <xf numFmtId="164" fontId="50" fillId="0" borderId="1" xfId="0" applyNumberFormat="1" applyFont="1" applyFill="1" applyBorder="1" applyAlignment="1">
      <alignment horizontal="center" vertical="center"/>
    </xf>
    <xf numFmtId="164" fontId="51" fillId="0" borderId="0" xfId="0" applyNumberFormat="1" applyFont="1" applyBorder="1" applyAlignment="1">
      <alignment horizontal="center"/>
    </xf>
    <xf numFmtId="164" fontId="51" fillId="0" borderId="1" xfId="0" applyNumberFormat="1" applyFont="1" applyBorder="1" applyAlignment="1">
      <alignment horizontal="center"/>
    </xf>
    <xf numFmtId="0" fontId="51" fillId="0" borderId="0" xfId="0" applyFont="1" applyBorder="1" applyAlignment="1">
      <alignment horizontal="center"/>
    </xf>
    <xf numFmtId="164" fontId="51" fillId="0" borderId="0" xfId="0" applyNumberFormat="1" applyFont="1" applyFill="1" applyBorder="1" applyAlignment="1">
      <alignment horizontal="center" vertical="center"/>
    </xf>
    <xf numFmtId="164" fontId="52" fillId="0" borderId="1" xfId="0" applyNumberFormat="1" applyFont="1" applyFill="1" applyBorder="1" applyAlignment="1">
      <alignment horizontal="center" vertical="center"/>
    </xf>
    <xf numFmtId="0" fontId="53" fillId="0" borderId="0" xfId="0" applyFont="1" applyAlignment="1">
      <alignment horizontal="center"/>
    </xf>
    <xf numFmtId="0" fontId="53" fillId="0" borderId="0" xfId="0" applyNumberFormat="1" applyFont="1" applyAlignment="1">
      <alignment horizontal="center"/>
    </xf>
    <xf numFmtId="164" fontId="22" fillId="0" borderId="1" xfId="0" applyNumberFormat="1" applyFont="1" applyFill="1" applyBorder="1" applyAlignment="1">
      <alignment horizontal="center" vertical="center"/>
    </xf>
    <xf numFmtId="0" fontId="29" fillId="0" borderId="0" xfId="0" applyFont="1" applyBorder="1" applyAlignment="1">
      <alignment horizontal="center"/>
    </xf>
    <xf numFmtId="164" fontId="29" fillId="0" borderId="42" xfId="0" applyNumberFormat="1" applyFont="1" applyBorder="1" applyAlignment="1">
      <alignment horizontal="center"/>
    </xf>
    <xf numFmtId="0" fontId="49" fillId="0" borderId="0" xfId="0" applyFont="1" applyBorder="1" applyAlignment="1">
      <alignment/>
    </xf>
    <xf numFmtId="164" fontId="16" fillId="0" borderId="43" xfId="21" applyNumberFormat="1" applyFont="1" applyBorder="1" applyAlignment="1">
      <alignment horizontal="center"/>
      <protection/>
    </xf>
    <xf numFmtId="0" fontId="0" fillId="0" borderId="44" xfId="0" applyBorder="1" applyAlignment="1">
      <alignment/>
    </xf>
    <xf numFmtId="0" fontId="7" fillId="0" borderId="0" xfId="0" applyNumberFormat="1" applyFont="1" applyBorder="1" applyAlignment="1">
      <alignment horizontal="center" vertical="center"/>
    </xf>
    <xf numFmtId="0" fontId="11" fillId="0" borderId="0" xfId="0" applyFont="1" applyAlignment="1">
      <alignment horizontal="center" vertical="center"/>
    </xf>
    <xf numFmtId="1" fontId="16" fillId="0" borderId="0" xfId="0" applyNumberFormat="1" applyFont="1" applyAlignment="1">
      <alignment/>
    </xf>
    <xf numFmtId="0" fontId="5" fillId="0" borderId="9" xfId="0" applyFont="1" applyBorder="1" applyAlignment="1">
      <alignment horizontal="center" vertical="center"/>
    </xf>
    <xf numFmtId="0" fontId="5" fillId="0" borderId="45" xfId="0" applyFont="1" applyBorder="1" applyAlignment="1">
      <alignment vertical="center"/>
    </xf>
    <xf numFmtId="0" fontId="5" fillId="0" borderId="45" xfId="0" applyFont="1" applyBorder="1" applyAlignment="1">
      <alignment horizontal="center" vertical="center"/>
    </xf>
    <xf numFmtId="0" fontId="5" fillId="0" borderId="1" xfId="0" applyFont="1" applyBorder="1" applyAlignment="1">
      <alignment horizontal="center" vertical="center"/>
    </xf>
    <xf numFmtId="2" fontId="5"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46" xfId="0" applyFont="1" applyBorder="1" applyAlignment="1">
      <alignment vertical="center"/>
    </xf>
    <xf numFmtId="0" fontId="5" fillId="0" borderId="4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5" fillId="0" borderId="13" xfId="0" applyNumberFormat="1" applyFont="1" applyBorder="1" applyAlignment="1">
      <alignment horizontal="center" vertical="center"/>
    </xf>
    <xf numFmtId="0" fontId="5" fillId="0" borderId="12" xfId="0" applyFont="1" applyBorder="1" applyAlignment="1">
      <alignment vertical="center"/>
    </xf>
    <xf numFmtId="1" fontId="5" fillId="0" borderId="1" xfId="0" applyNumberFormat="1" applyFont="1" applyBorder="1" applyAlignment="1">
      <alignment horizontal="center" vertical="center"/>
    </xf>
    <xf numFmtId="1" fontId="5" fillId="0" borderId="12" xfId="0" applyNumberFormat="1" applyFont="1" applyBorder="1" applyAlignment="1">
      <alignment horizontal="center" vertical="center"/>
    </xf>
    <xf numFmtId="0" fontId="5" fillId="0" borderId="47" xfId="0" applyFont="1" applyBorder="1" applyAlignment="1">
      <alignment horizontal="center" vertical="center"/>
    </xf>
    <xf numFmtId="0" fontId="11" fillId="0" borderId="0" xfId="0" applyFont="1" applyAlignment="1">
      <alignment/>
    </xf>
    <xf numFmtId="0" fontId="7" fillId="0" borderId="0" xfId="0" applyNumberFormat="1" applyFont="1" applyBorder="1" applyAlignment="1">
      <alignment horizontal="left" vertical="center"/>
    </xf>
    <xf numFmtId="0" fontId="16" fillId="0" borderId="0" xfId="21" applyFont="1" applyAlignment="1">
      <alignment horizontal="left"/>
      <protection/>
    </xf>
    <xf numFmtId="0" fontId="5" fillId="0" borderId="0" xfId="0" applyFont="1" applyAlignment="1">
      <alignment vertical="center"/>
    </xf>
    <xf numFmtId="0" fontId="7" fillId="0" borderId="0" xfId="0" applyFont="1" applyBorder="1" applyAlignment="1">
      <alignment horizontal="left"/>
    </xf>
    <xf numFmtId="0" fontId="46" fillId="0" borderId="39" xfId="0" applyFont="1" applyBorder="1" applyAlignment="1">
      <alignment horizontal="left"/>
    </xf>
    <xf numFmtId="0" fontId="0" fillId="0" borderId="44" xfId="0" applyBorder="1" applyAlignment="1">
      <alignment horizontal="left"/>
    </xf>
    <xf numFmtId="0" fontId="7" fillId="0" borderId="39" xfId="0" applyFont="1" applyBorder="1" applyAlignment="1">
      <alignment horizontal="center"/>
    </xf>
    <xf numFmtId="0" fontId="7" fillId="0" borderId="44" xfId="0" applyFont="1" applyBorder="1" applyAlignment="1">
      <alignment horizontal="center"/>
    </xf>
    <xf numFmtId="0" fontId="0" fillId="0" borderId="39" xfId="0" applyFont="1" applyBorder="1" applyAlignment="1">
      <alignment horizontal="center"/>
    </xf>
    <xf numFmtId="0" fontId="0" fillId="0" borderId="44" xfId="0" applyFont="1" applyBorder="1" applyAlignment="1">
      <alignment horizontal="center"/>
    </xf>
    <xf numFmtId="0" fontId="7" fillId="0" borderId="0" xfId="0" applyFont="1" applyAlignment="1">
      <alignment horizontal="left" vertical="center"/>
    </xf>
    <xf numFmtId="0" fontId="7" fillId="0" borderId="0" xfId="0" applyFont="1" applyBorder="1" applyAlignment="1">
      <alignment horizontal="left" vertical="center"/>
    </xf>
    <xf numFmtId="0" fontId="55" fillId="0" borderId="0" xfId="0" applyFont="1" applyFill="1" applyBorder="1" applyAlignment="1">
      <alignment vertical="center"/>
    </xf>
    <xf numFmtId="164" fontId="56" fillId="0" borderId="0" xfId="0" applyNumberFormat="1" applyFont="1" applyBorder="1" applyAlignment="1">
      <alignment/>
    </xf>
    <xf numFmtId="0" fontId="44" fillId="0" borderId="0" xfId="0" applyFont="1" applyBorder="1" applyAlignment="1">
      <alignment/>
    </xf>
    <xf numFmtId="0" fontId="7" fillId="0" borderId="6" xfId="0" applyFont="1" applyBorder="1" applyAlignment="1">
      <alignment/>
    </xf>
    <xf numFmtId="0" fontId="7" fillId="0" borderId="8" xfId="0" applyNumberFormat="1" applyFont="1" applyBorder="1" applyAlignment="1">
      <alignment horizontal="center"/>
    </xf>
    <xf numFmtId="0" fontId="7" fillId="0" borderId="9" xfId="0" applyFont="1" applyBorder="1" applyAlignment="1">
      <alignment/>
    </xf>
    <xf numFmtId="0" fontId="7" fillId="0" borderId="10" xfId="0" applyNumberFormat="1" applyFont="1" applyBorder="1" applyAlignment="1">
      <alignment horizontal="center"/>
    </xf>
    <xf numFmtId="0" fontId="7" fillId="0" borderId="11" xfId="0" applyFont="1" applyBorder="1" applyAlignment="1">
      <alignment/>
    </xf>
    <xf numFmtId="0" fontId="7" fillId="0" borderId="13" xfId="0" applyNumberFormat="1" applyFont="1" applyBorder="1" applyAlignment="1">
      <alignment horizontal="center"/>
    </xf>
    <xf numFmtId="0" fontId="5" fillId="0" borderId="48" xfId="0" applyFont="1" applyBorder="1" applyAlignment="1">
      <alignment horizontal="center" vertical="center"/>
    </xf>
    <xf numFmtId="0" fontId="5" fillId="0" borderId="47" xfId="0" applyFont="1" applyBorder="1" applyAlignment="1">
      <alignment vertical="center"/>
    </xf>
    <xf numFmtId="0" fontId="5" fillId="0" borderId="41" xfId="0" applyFont="1" applyBorder="1" applyAlignment="1">
      <alignment horizontal="center" vertical="center"/>
    </xf>
    <xf numFmtId="2" fontId="5" fillId="0" borderId="49" xfId="0" applyNumberFormat="1" applyFont="1" applyBorder="1" applyAlignment="1">
      <alignment horizontal="center" vertical="center"/>
    </xf>
    <xf numFmtId="0" fontId="11" fillId="0" borderId="0" xfId="0" applyFont="1" applyAlignment="1">
      <alignment horizontal="left"/>
    </xf>
    <xf numFmtId="0" fontId="0" fillId="0" borderId="0" xfId="0" applyFont="1" applyAlignment="1">
      <alignment horizontal="left"/>
    </xf>
    <xf numFmtId="0" fontId="18" fillId="0" borderId="31" xfId="0" applyFont="1" applyBorder="1" applyAlignment="1">
      <alignment horizontal="center" vertical="center" wrapText="1"/>
    </xf>
    <xf numFmtId="49" fontId="7" fillId="0" borderId="37" xfId="0" applyNumberFormat="1" applyFont="1" applyBorder="1" applyAlignment="1">
      <alignment horizontal="center"/>
    </xf>
    <xf numFmtId="0" fontId="46" fillId="0" borderId="0" xfId="0" applyFont="1" applyBorder="1" applyAlignment="1">
      <alignment horizontal="right" vertical="top"/>
    </xf>
    <xf numFmtId="0" fontId="11" fillId="0" borderId="50" xfId="0" applyFont="1" applyBorder="1" applyAlignment="1">
      <alignment horizontal="center"/>
    </xf>
    <xf numFmtId="49" fontId="0" fillId="0" borderId="0" xfId="0" applyNumberFormat="1" applyAlignment="1">
      <alignment horizontal="center"/>
    </xf>
    <xf numFmtId="49" fontId="7" fillId="0" borderId="28" xfId="0" applyNumberFormat="1" applyFont="1" applyBorder="1" applyAlignment="1">
      <alignment horizontal="center"/>
    </xf>
    <xf numFmtId="179" fontId="12" fillId="0" borderId="0" xfId="21" applyNumberFormat="1" applyFont="1" applyAlignment="1">
      <alignment horizontal="left"/>
      <protection/>
    </xf>
    <xf numFmtId="179" fontId="16" fillId="0" borderId="0" xfId="21" applyNumberFormat="1" applyFont="1" applyAlignment="1">
      <alignment horizontal="left"/>
      <protection/>
    </xf>
    <xf numFmtId="0" fontId="16" fillId="0" borderId="0" xfId="0" applyFont="1" applyAlignment="1">
      <alignment horizontal="right"/>
    </xf>
    <xf numFmtId="0" fontId="0" fillId="0" borderId="51" xfId="0" applyBorder="1" applyAlignment="1">
      <alignment horizontal="center"/>
    </xf>
    <xf numFmtId="0" fontId="7" fillId="0" borderId="8" xfId="0" applyFont="1" applyBorder="1" applyAlignment="1">
      <alignment horizontal="center" vertical="top"/>
    </xf>
    <xf numFmtId="0" fontId="7" fillId="0" borderId="10" xfId="0" applyFont="1" applyBorder="1" applyAlignment="1">
      <alignment horizontal="center"/>
    </xf>
    <xf numFmtId="0" fontId="7" fillId="0" borderId="13" xfId="0" applyFont="1" applyBorder="1" applyAlignment="1">
      <alignment horizontal="center"/>
    </xf>
    <xf numFmtId="0" fontId="7" fillId="0" borderId="6" xfId="0" applyFont="1" applyBorder="1" applyAlignment="1">
      <alignment horizontal="center" vertical="top"/>
    </xf>
    <xf numFmtId="0" fontId="7" fillId="0" borderId="9" xfId="0" applyFont="1" applyBorder="1" applyAlignment="1">
      <alignment horizontal="center"/>
    </xf>
    <xf numFmtId="0" fontId="7" fillId="0" borderId="11" xfId="0" applyFont="1" applyBorder="1" applyAlignment="1">
      <alignment horizontal="center"/>
    </xf>
    <xf numFmtId="0" fontId="7" fillId="0" borderId="52" xfId="0" applyFont="1" applyBorder="1" applyAlignment="1">
      <alignment horizontal="center" vertical="top"/>
    </xf>
    <xf numFmtId="0" fontId="0" fillId="0" borderId="51" xfId="0" applyBorder="1" applyAlignment="1">
      <alignment/>
    </xf>
    <xf numFmtId="0" fontId="46" fillId="0" borderId="6" xfId="0" applyFont="1" applyBorder="1" applyAlignment="1">
      <alignment horizontal="left" vertical="top"/>
    </xf>
    <xf numFmtId="0" fontId="46" fillId="0" borderId="8" xfId="0" applyFont="1" applyBorder="1" applyAlignment="1">
      <alignment horizontal="left" vertical="top"/>
    </xf>
    <xf numFmtId="0" fontId="46" fillId="0" borderId="9" xfId="0" applyFont="1" applyBorder="1" applyAlignment="1">
      <alignment horizontal="left"/>
    </xf>
    <xf numFmtId="0" fontId="46" fillId="0" borderId="10" xfId="0" applyFont="1" applyBorder="1" applyAlignment="1">
      <alignment horizontal="left"/>
    </xf>
    <xf numFmtId="0" fontId="0" fillId="0" borderId="11" xfId="0" applyBorder="1" applyAlignment="1">
      <alignment horizontal="left"/>
    </xf>
    <xf numFmtId="0" fontId="0" fillId="0" borderId="13" xfId="0" applyBorder="1" applyAlignment="1">
      <alignment horizontal="left"/>
    </xf>
    <xf numFmtId="0" fontId="46" fillId="0" borderId="52" xfId="0" applyFont="1" applyBorder="1" applyAlignment="1">
      <alignment horizontal="left" vertical="top"/>
    </xf>
    <xf numFmtId="0" fontId="7" fillId="0" borderId="6" xfId="0" applyNumberFormat="1" applyFont="1" applyBorder="1" applyAlignment="1">
      <alignment horizontal="center"/>
    </xf>
    <xf numFmtId="0" fontId="46" fillId="0" borderId="9" xfId="0" applyFont="1" applyBorder="1" applyAlignment="1">
      <alignment/>
    </xf>
    <xf numFmtId="0" fontId="46" fillId="0" borderId="10" xfId="0" applyFont="1" applyBorder="1" applyAlignment="1">
      <alignment/>
    </xf>
    <xf numFmtId="0" fontId="0" fillId="0" borderId="11" xfId="0" applyBorder="1" applyAlignment="1">
      <alignment/>
    </xf>
    <xf numFmtId="0" fontId="0" fillId="0" borderId="13" xfId="0" applyBorder="1" applyAlignment="1">
      <alignment/>
    </xf>
    <xf numFmtId="0" fontId="46" fillId="0" borderId="52" xfId="0" applyFont="1" applyBorder="1" applyAlignment="1">
      <alignment horizontal="right" vertical="top"/>
    </xf>
    <xf numFmtId="0" fontId="11" fillId="0" borderId="0" xfId="0" applyFont="1" applyBorder="1" applyAlignment="1">
      <alignment horizontal="center" vertical="center"/>
    </xf>
    <xf numFmtId="0" fontId="0" fillId="0" borderId="6" xfId="0" applyFont="1" applyBorder="1" applyAlignment="1">
      <alignment horizontal="center" vertical="top"/>
    </xf>
    <xf numFmtId="0" fontId="0" fillId="0" borderId="8" xfId="0" applyFont="1" applyBorder="1" applyAlignment="1">
      <alignment horizontal="center" vertical="top"/>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0" fillId="0" borderId="52" xfId="0" applyFont="1" applyBorder="1" applyAlignment="1">
      <alignment horizontal="center" vertical="top"/>
    </xf>
    <xf numFmtId="0" fontId="46" fillId="0" borderId="6" xfId="0" applyFont="1" applyBorder="1" applyAlignment="1">
      <alignment horizontal="right" vertical="top"/>
    </xf>
    <xf numFmtId="0" fontId="46" fillId="0" borderId="8" xfId="0" applyFont="1" applyBorder="1" applyAlignment="1">
      <alignment horizontal="right" vertical="top"/>
    </xf>
    <xf numFmtId="1" fontId="0" fillId="0" borderId="0" xfId="0" applyNumberFormat="1" applyAlignment="1">
      <alignment horizontal="center"/>
    </xf>
    <xf numFmtId="0" fontId="57"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53" xfId="0" applyFont="1" applyBorder="1" applyAlignment="1">
      <alignment horizontal="center"/>
    </xf>
    <xf numFmtId="0" fontId="4" fillId="0" borderId="53" xfId="0" applyFont="1" applyBorder="1" applyAlignment="1">
      <alignment/>
    </xf>
    <xf numFmtId="1" fontId="0" fillId="0" borderId="0" xfId="0" applyNumberFormat="1" applyAlignment="1">
      <alignment/>
    </xf>
    <xf numFmtId="1" fontId="4" fillId="0" borderId="53" xfId="0" applyNumberFormat="1" applyFont="1" applyBorder="1" applyAlignment="1">
      <alignment/>
    </xf>
    <xf numFmtId="0" fontId="4" fillId="0" borderId="0" xfId="0" applyFont="1" applyAlignment="1">
      <alignment horizontal="right"/>
    </xf>
    <xf numFmtId="179" fontId="47" fillId="0" borderId="0" xfId="0" applyNumberFormat="1" applyFont="1" applyAlignment="1">
      <alignment/>
    </xf>
    <xf numFmtId="0" fontId="4" fillId="0" borderId="1" xfId="0" applyFont="1" applyBorder="1" applyAlignment="1">
      <alignment horizontal="center"/>
    </xf>
    <xf numFmtId="0" fontId="34" fillId="0" borderId="2" xfId="0" applyFont="1" applyBorder="1" applyAlignment="1">
      <alignment horizontal="center" vertical="top" textRotation="180" wrapText="1"/>
    </xf>
    <xf numFmtId="0" fontId="34" fillId="0" borderId="54" xfId="0" applyFont="1" applyBorder="1" applyAlignment="1">
      <alignment horizontal="center" vertical="top" textRotation="180" wrapText="1"/>
    </xf>
    <xf numFmtId="0" fontId="34" fillId="0" borderId="0" xfId="0" applyFont="1" applyBorder="1" applyAlignment="1">
      <alignment horizontal="center" vertical="top" textRotation="180" wrapText="1"/>
    </xf>
    <xf numFmtId="0" fontId="34" fillId="0" borderId="14" xfId="0" applyFont="1" applyBorder="1" applyAlignment="1">
      <alignment horizontal="center" vertical="top" textRotation="180" wrapText="1"/>
    </xf>
    <xf numFmtId="0" fontId="34" fillId="0" borderId="42" xfId="0" applyFont="1" applyBorder="1" applyAlignment="1">
      <alignment horizontal="center" vertical="top" textRotation="180" wrapText="1"/>
    </xf>
    <xf numFmtId="0" fontId="34" fillId="0" borderId="47" xfId="0" applyFont="1" applyBorder="1" applyAlignment="1">
      <alignment horizontal="center" vertical="top" textRotation="180" wrapText="1"/>
    </xf>
    <xf numFmtId="3" fontId="4" fillId="0" borderId="1" xfId="0" applyNumberFormat="1" applyFont="1" applyBorder="1" applyAlignment="1">
      <alignment horizontal="center"/>
    </xf>
    <xf numFmtId="0" fontId="34" fillId="0" borderId="55" xfId="0" applyFont="1" applyBorder="1" applyAlignment="1">
      <alignment horizontal="center" vertical="top" textRotation="180" wrapText="1"/>
    </xf>
    <xf numFmtId="0" fontId="34" fillId="0" borderId="18" xfId="0" applyFont="1" applyBorder="1" applyAlignment="1">
      <alignment horizontal="center" vertical="top" textRotation="180" wrapText="1"/>
    </xf>
    <xf numFmtId="0" fontId="34" fillId="0" borderId="56" xfId="0" applyFont="1" applyBorder="1" applyAlignment="1">
      <alignment horizontal="center" vertical="top" textRotation="180" wrapText="1"/>
    </xf>
    <xf numFmtId="164" fontId="4" fillId="0" borderId="57" xfId="0" applyNumberFormat="1" applyFont="1" applyBorder="1" applyAlignment="1">
      <alignment horizontal="center"/>
    </xf>
    <xf numFmtId="164" fontId="4" fillId="0" borderId="45" xfId="0" applyNumberFormat="1" applyFont="1" applyBorder="1" applyAlignment="1">
      <alignment horizontal="center"/>
    </xf>
    <xf numFmtId="22" fontId="11" fillId="0" borderId="0" xfId="21" applyNumberFormat="1" applyFont="1" applyAlignment="1">
      <alignment horizontal="left"/>
      <protection/>
    </xf>
    <xf numFmtId="0" fontId="0" fillId="0" borderId="0" xfId="0" applyAlignment="1">
      <alignment horizontal="left"/>
    </xf>
    <xf numFmtId="0" fontId="45" fillId="0" borderId="0" xfId="0" applyFont="1" applyAlignment="1">
      <alignment horizontal="center"/>
    </xf>
    <xf numFmtId="0" fontId="0" fillId="0" borderId="0" xfId="0" applyAlignment="1">
      <alignment/>
    </xf>
    <xf numFmtId="0" fontId="15" fillId="0" borderId="0" xfId="0" applyFont="1" applyAlignment="1">
      <alignment horizontal="center"/>
    </xf>
    <xf numFmtId="178" fontId="16" fillId="0" borderId="0" xfId="21" applyNumberFormat="1" applyFont="1" applyBorder="1" applyAlignment="1" applyProtection="1">
      <alignment horizontal="right"/>
      <protection locked="0"/>
    </xf>
    <xf numFmtId="178" fontId="0" fillId="0" borderId="0" xfId="0" applyNumberFormat="1" applyAlignment="1">
      <alignment horizontal="right"/>
    </xf>
    <xf numFmtId="0" fontId="15" fillId="0" borderId="14" xfId="0" applyFont="1" applyBorder="1" applyAlignment="1">
      <alignment horizontal="center"/>
    </xf>
    <xf numFmtId="0" fontId="0" fillId="0" borderId="0" xfId="0" applyAlignment="1">
      <alignment horizontal="center"/>
    </xf>
    <xf numFmtId="0" fontId="0" fillId="0" borderId="14" xfId="0" applyBorder="1" applyAlignment="1">
      <alignment horizontal="center"/>
    </xf>
    <xf numFmtId="0" fontId="15" fillId="0" borderId="0" xfId="0" applyFont="1" applyBorder="1" applyAlignment="1">
      <alignment horizontal="center"/>
    </xf>
    <xf numFmtId="0" fontId="0" fillId="0" borderId="0" xfId="0" applyBorder="1" applyAlignment="1">
      <alignment horizontal="center"/>
    </xf>
  </cellXfs>
  <cellStyles count="13">
    <cellStyle name="Normal" xfId="0"/>
    <cellStyle name="Followed Hyperlink" xfId="15"/>
    <cellStyle name="Comma" xfId="16"/>
    <cellStyle name="Comma [0]" xfId="17"/>
    <cellStyle name="Hyperlink" xfId="18"/>
    <cellStyle name="Percent" xfId="19"/>
    <cellStyle name="Standard_BSKV Ligaschlüssel" xfId="20"/>
    <cellStyle name="Standard_EINZEL" xfId="21"/>
    <cellStyle name="Standard_Kiel BM 06 VL_ZWL" xfId="22"/>
    <cellStyle name="Standard_Paarung" xfId="23"/>
    <cellStyle name="Standard_Teilnehmer" xfId="24"/>
    <cellStyle name="Currency" xfId="25"/>
    <cellStyle name="Currency [0]" xfId="26"/>
  </cellStyles>
  <dxfs count="4">
    <dxf>
      <font>
        <color rgb="FFC0C0C0"/>
      </font>
      <border/>
    </dxf>
    <dxf>
      <font>
        <color rgb="FFFF0000"/>
      </font>
      <border/>
    </dxf>
    <dxf>
      <font>
        <color rgb="FFFFFF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600075</xdr:colOff>
      <xdr:row>3</xdr:row>
      <xdr:rowOff>0</xdr:rowOff>
    </xdr:to>
    <xdr:pic>
      <xdr:nvPicPr>
        <xdr:cNvPr id="1" name="Picture 1"/>
        <xdr:cNvPicPr preferRelativeResize="1">
          <a:picLocks noChangeAspect="1"/>
        </xdr:cNvPicPr>
      </xdr:nvPicPr>
      <xdr:blipFill>
        <a:blip r:embed="rId1"/>
        <a:stretch>
          <a:fillRect/>
        </a:stretch>
      </xdr:blipFill>
      <xdr:spPr>
        <a:xfrm>
          <a:off x="66675" y="57150"/>
          <a:ext cx="962025" cy="1019175"/>
        </a:xfrm>
        <a:prstGeom prst="rect">
          <a:avLst/>
        </a:prstGeom>
        <a:noFill/>
        <a:ln w="9525" cmpd="sng">
          <a:noFill/>
        </a:ln>
      </xdr:spPr>
    </xdr:pic>
    <xdr:clientData/>
  </xdr:twoCellAnchor>
  <xdr:twoCellAnchor editAs="oneCell">
    <xdr:from>
      <xdr:col>5</xdr:col>
      <xdr:colOff>200025</xdr:colOff>
      <xdr:row>0</xdr:row>
      <xdr:rowOff>47625</xdr:rowOff>
    </xdr:from>
    <xdr:to>
      <xdr:col>6</xdr:col>
      <xdr:colOff>571500</xdr:colOff>
      <xdr:row>2</xdr:row>
      <xdr:rowOff>304800</xdr:rowOff>
    </xdr:to>
    <xdr:pic>
      <xdr:nvPicPr>
        <xdr:cNvPr id="2" name="Picture 2"/>
        <xdr:cNvPicPr preferRelativeResize="1">
          <a:picLocks noChangeAspect="1"/>
        </xdr:cNvPicPr>
      </xdr:nvPicPr>
      <xdr:blipFill>
        <a:blip r:embed="rId1"/>
        <a:stretch>
          <a:fillRect/>
        </a:stretch>
      </xdr:blipFill>
      <xdr:spPr>
        <a:xfrm>
          <a:off x="5267325" y="47625"/>
          <a:ext cx="96202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857250</xdr:colOff>
      <xdr:row>2</xdr:row>
      <xdr:rowOff>285750</xdr:rowOff>
    </xdr:to>
    <xdr:pic>
      <xdr:nvPicPr>
        <xdr:cNvPr id="1" name="Picture 1"/>
        <xdr:cNvPicPr preferRelativeResize="1">
          <a:picLocks noChangeAspect="1"/>
        </xdr:cNvPicPr>
      </xdr:nvPicPr>
      <xdr:blipFill>
        <a:blip r:embed="rId1"/>
        <a:stretch>
          <a:fillRect/>
        </a:stretch>
      </xdr:blipFill>
      <xdr:spPr>
        <a:xfrm>
          <a:off x="38100" y="47625"/>
          <a:ext cx="819150" cy="866775"/>
        </a:xfrm>
        <a:prstGeom prst="rect">
          <a:avLst/>
        </a:prstGeom>
        <a:noFill/>
        <a:ln w="9525" cmpd="sng">
          <a:noFill/>
        </a:ln>
      </xdr:spPr>
    </xdr:pic>
    <xdr:clientData/>
  </xdr:twoCellAnchor>
  <xdr:twoCellAnchor editAs="oneCell">
    <xdr:from>
      <xdr:col>0</xdr:col>
      <xdr:colOff>38100</xdr:colOff>
      <xdr:row>18</xdr:row>
      <xdr:rowOff>38100</xdr:rowOff>
    </xdr:from>
    <xdr:to>
      <xdr:col>0</xdr:col>
      <xdr:colOff>857250</xdr:colOff>
      <xdr:row>20</xdr:row>
      <xdr:rowOff>276225</xdr:rowOff>
    </xdr:to>
    <xdr:pic>
      <xdr:nvPicPr>
        <xdr:cNvPr id="2" name="Picture 2"/>
        <xdr:cNvPicPr preferRelativeResize="1">
          <a:picLocks noChangeAspect="1"/>
        </xdr:cNvPicPr>
      </xdr:nvPicPr>
      <xdr:blipFill>
        <a:blip r:embed="rId1"/>
        <a:stretch>
          <a:fillRect/>
        </a:stretch>
      </xdr:blipFill>
      <xdr:spPr>
        <a:xfrm>
          <a:off x="38100" y="5448300"/>
          <a:ext cx="819150" cy="866775"/>
        </a:xfrm>
        <a:prstGeom prst="rect">
          <a:avLst/>
        </a:prstGeom>
        <a:noFill/>
        <a:ln w="9525" cmpd="sng">
          <a:noFill/>
        </a:ln>
      </xdr:spPr>
    </xdr:pic>
    <xdr:clientData/>
  </xdr:twoCellAnchor>
  <xdr:twoCellAnchor editAs="oneCell">
    <xdr:from>
      <xdr:col>0</xdr:col>
      <xdr:colOff>38100</xdr:colOff>
      <xdr:row>32</xdr:row>
      <xdr:rowOff>47625</xdr:rowOff>
    </xdr:from>
    <xdr:to>
      <xdr:col>0</xdr:col>
      <xdr:colOff>857250</xdr:colOff>
      <xdr:row>34</xdr:row>
      <xdr:rowOff>285750</xdr:rowOff>
    </xdr:to>
    <xdr:pic>
      <xdr:nvPicPr>
        <xdr:cNvPr id="3" name="Picture 9"/>
        <xdr:cNvPicPr preferRelativeResize="1">
          <a:picLocks noChangeAspect="1"/>
        </xdr:cNvPicPr>
      </xdr:nvPicPr>
      <xdr:blipFill>
        <a:blip r:embed="rId1"/>
        <a:stretch>
          <a:fillRect/>
        </a:stretch>
      </xdr:blipFill>
      <xdr:spPr>
        <a:xfrm>
          <a:off x="38100" y="9858375"/>
          <a:ext cx="819150" cy="866775"/>
        </a:xfrm>
        <a:prstGeom prst="rect">
          <a:avLst/>
        </a:prstGeom>
        <a:noFill/>
        <a:ln w="9525" cmpd="sng">
          <a:noFill/>
        </a:ln>
      </xdr:spPr>
    </xdr:pic>
    <xdr:clientData/>
  </xdr:twoCellAnchor>
  <xdr:twoCellAnchor editAs="oneCell">
    <xdr:from>
      <xdr:col>0</xdr:col>
      <xdr:colOff>38100</xdr:colOff>
      <xdr:row>50</xdr:row>
      <xdr:rowOff>38100</xdr:rowOff>
    </xdr:from>
    <xdr:to>
      <xdr:col>0</xdr:col>
      <xdr:colOff>857250</xdr:colOff>
      <xdr:row>52</xdr:row>
      <xdr:rowOff>285750</xdr:rowOff>
    </xdr:to>
    <xdr:pic>
      <xdr:nvPicPr>
        <xdr:cNvPr id="4" name="Picture 10"/>
        <xdr:cNvPicPr preferRelativeResize="1">
          <a:picLocks noChangeAspect="1"/>
        </xdr:cNvPicPr>
      </xdr:nvPicPr>
      <xdr:blipFill>
        <a:blip r:embed="rId1"/>
        <a:stretch>
          <a:fillRect/>
        </a:stretch>
      </xdr:blipFill>
      <xdr:spPr>
        <a:xfrm>
          <a:off x="38100" y="15259050"/>
          <a:ext cx="819150" cy="876300"/>
        </a:xfrm>
        <a:prstGeom prst="rect">
          <a:avLst/>
        </a:prstGeom>
        <a:noFill/>
        <a:ln w="9525" cmpd="sng">
          <a:noFill/>
        </a:ln>
      </xdr:spPr>
    </xdr:pic>
    <xdr:clientData/>
  </xdr:twoCellAnchor>
  <xdr:twoCellAnchor editAs="oneCell">
    <xdr:from>
      <xdr:col>0</xdr:col>
      <xdr:colOff>38100</xdr:colOff>
      <xdr:row>64</xdr:row>
      <xdr:rowOff>47625</xdr:rowOff>
    </xdr:from>
    <xdr:to>
      <xdr:col>0</xdr:col>
      <xdr:colOff>857250</xdr:colOff>
      <xdr:row>66</xdr:row>
      <xdr:rowOff>285750</xdr:rowOff>
    </xdr:to>
    <xdr:pic>
      <xdr:nvPicPr>
        <xdr:cNvPr id="5" name="Picture 11"/>
        <xdr:cNvPicPr preferRelativeResize="1">
          <a:picLocks noChangeAspect="1"/>
        </xdr:cNvPicPr>
      </xdr:nvPicPr>
      <xdr:blipFill>
        <a:blip r:embed="rId1"/>
        <a:stretch>
          <a:fillRect/>
        </a:stretch>
      </xdr:blipFill>
      <xdr:spPr>
        <a:xfrm>
          <a:off x="38100" y="19669125"/>
          <a:ext cx="819150" cy="866775"/>
        </a:xfrm>
        <a:prstGeom prst="rect">
          <a:avLst/>
        </a:prstGeom>
        <a:noFill/>
        <a:ln w="9525" cmpd="sng">
          <a:noFill/>
        </a:ln>
      </xdr:spPr>
    </xdr:pic>
    <xdr:clientData/>
  </xdr:twoCellAnchor>
  <xdr:twoCellAnchor editAs="oneCell">
    <xdr:from>
      <xdr:col>0</xdr:col>
      <xdr:colOff>38100</xdr:colOff>
      <xdr:row>82</xdr:row>
      <xdr:rowOff>38100</xdr:rowOff>
    </xdr:from>
    <xdr:to>
      <xdr:col>0</xdr:col>
      <xdr:colOff>857250</xdr:colOff>
      <xdr:row>84</xdr:row>
      <xdr:rowOff>285750</xdr:rowOff>
    </xdr:to>
    <xdr:pic>
      <xdr:nvPicPr>
        <xdr:cNvPr id="6" name="Picture 12"/>
        <xdr:cNvPicPr preferRelativeResize="1">
          <a:picLocks noChangeAspect="1"/>
        </xdr:cNvPicPr>
      </xdr:nvPicPr>
      <xdr:blipFill>
        <a:blip r:embed="rId1"/>
        <a:stretch>
          <a:fillRect/>
        </a:stretch>
      </xdr:blipFill>
      <xdr:spPr>
        <a:xfrm>
          <a:off x="38100" y="25069800"/>
          <a:ext cx="819150" cy="876300"/>
        </a:xfrm>
        <a:prstGeom prst="rect">
          <a:avLst/>
        </a:prstGeom>
        <a:noFill/>
        <a:ln w="9525" cmpd="sng">
          <a:noFill/>
        </a:ln>
      </xdr:spPr>
    </xdr:pic>
    <xdr:clientData/>
  </xdr:twoCellAnchor>
  <xdr:twoCellAnchor editAs="oneCell">
    <xdr:from>
      <xdr:col>0</xdr:col>
      <xdr:colOff>38100</xdr:colOff>
      <xdr:row>96</xdr:row>
      <xdr:rowOff>47625</xdr:rowOff>
    </xdr:from>
    <xdr:to>
      <xdr:col>0</xdr:col>
      <xdr:colOff>857250</xdr:colOff>
      <xdr:row>98</xdr:row>
      <xdr:rowOff>285750</xdr:rowOff>
    </xdr:to>
    <xdr:pic>
      <xdr:nvPicPr>
        <xdr:cNvPr id="7" name="Picture 13"/>
        <xdr:cNvPicPr preferRelativeResize="1">
          <a:picLocks noChangeAspect="1"/>
        </xdr:cNvPicPr>
      </xdr:nvPicPr>
      <xdr:blipFill>
        <a:blip r:embed="rId1"/>
        <a:stretch>
          <a:fillRect/>
        </a:stretch>
      </xdr:blipFill>
      <xdr:spPr>
        <a:xfrm>
          <a:off x="38100" y="29479875"/>
          <a:ext cx="819150" cy="866775"/>
        </a:xfrm>
        <a:prstGeom prst="rect">
          <a:avLst/>
        </a:prstGeom>
        <a:noFill/>
        <a:ln w="9525" cmpd="sng">
          <a:noFill/>
        </a:ln>
      </xdr:spPr>
    </xdr:pic>
    <xdr:clientData/>
  </xdr:twoCellAnchor>
  <xdr:twoCellAnchor editAs="oneCell">
    <xdr:from>
      <xdr:col>0</xdr:col>
      <xdr:colOff>38100</xdr:colOff>
      <xdr:row>114</xdr:row>
      <xdr:rowOff>38100</xdr:rowOff>
    </xdr:from>
    <xdr:to>
      <xdr:col>0</xdr:col>
      <xdr:colOff>857250</xdr:colOff>
      <xdr:row>116</xdr:row>
      <xdr:rowOff>285750</xdr:rowOff>
    </xdr:to>
    <xdr:pic>
      <xdr:nvPicPr>
        <xdr:cNvPr id="8" name="Picture 14"/>
        <xdr:cNvPicPr preferRelativeResize="1">
          <a:picLocks noChangeAspect="1"/>
        </xdr:cNvPicPr>
      </xdr:nvPicPr>
      <xdr:blipFill>
        <a:blip r:embed="rId1"/>
        <a:stretch>
          <a:fillRect/>
        </a:stretch>
      </xdr:blipFill>
      <xdr:spPr>
        <a:xfrm>
          <a:off x="38100" y="34880550"/>
          <a:ext cx="819150" cy="876300"/>
        </a:xfrm>
        <a:prstGeom prst="rect">
          <a:avLst/>
        </a:prstGeom>
        <a:noFill/>
        <a:ln w="9525" cmpd="sng">
          <a:noFill/>
        </a:ln>
      </xdr:spPr>
    </xdr:pic>
    <xdr:clientData/>
  </xdr:twoCellAnchor>
  <xdr:twoCellAnchor editAs="oneCell">
    <xdr:from>
      <xdr:col>0</xdr:col>
      <xdr:colOff>38100</xdr:colOff>
      <xdr:row>128</xdr:row>
      <xdr:rowOff>47625</xdr:rowOff>
    </xdr:from>
    <xdr:to>
      <xdr:col>0</xdr:col>
      <xdr:colOff>857250</xdr:colOff>
      <xdr:row>130</xdr:row>
      <xdr:rowOff>285750</xdr:rowOff>
    </xdr:to>
    <xdr:pic>
      <xdr:nvPicPr>
        <xdr:cNvPr id="9" name="Picture 15"/>
        <xdr:cNvPicPr preferRelativeResize="1">
          <a:picLocks noChangeAspect="1"/>
        </xdr:cNvPicPr>
      </xdr:nvPicPr>
      <xdr:blipFill>
        <a:blip r:embed="rId1"/>
        <a:stretch>
          <a:fillRect/>
        </a:stretch>
      </xdr:blipFill>
      <xdr:spPr>
        <a:xfrm>
          <a:off x="38100" y="39290625"/>
          <a:ext cx="819150" cy="866775"/>
        </a:xfrm>
        <a:prstGeom prst="rect">
          <a:avLst/>
        </a:prstGeom>
        <a:noFill/>
        <a:ln w="9525" cmpd="sng">
          <a:noFill/>
        </a:ln>
      </xdr:spPr>
    </xdr:pic>
    <xdr:clientData/>
  </xdr:twoCellAnchor>
  <xdr:twoCellAnchor editAs="oneCell">
    <xdr:from>
      <xdr:col>0</xdr:col>
      <xdr:colOff>38100</xdr:colOff>
      <xdr:row>146</xdr:row>
      <xdr:rowOff>38100</xdr:rowOff>
    </xdr:from>
    <xdr:to>
      <xdr:col>0</xdr:col>
      <xdr:colOff>857250</xdr:colOff>
      <xdr:row>148</xdr:row>
      <xdr:rowOff>285750</xdr:rowOff>
    </xdr:to>
    <xdr:pic>
      <xdr:nvPicPr>
        <xdr:cNvPr id="10" name="Picture 16"/>
        <xdr:cNvPicPr preferRelativeResize="1">
          <a:picLocks noChangeAspect="1"/>
        </xdr:cNvPicPr>
      </xdr:nvPicPr>
      <xdr:blipFill>
        <a:blip r:embed="rId1"/>
        <a:stretch>
          <a:fillRect/>
        </a:stretch>
      </xdr:blipFill>
      <xdr:spPr>
        <a:xfrm>
          <a:off x="38100" y="44691300"/>
          <a:ext cx="819150" cy="876300"/>
        </a:xfrm>
        <a:prstGeom prst="rect">
          <a:avLst/>
        </a:prstGeom>
        <a:noFill/>
        <a:ln w="9525" cmpd="sng">
          <a:noFill/>
        </a:ln>
      </xdr:spPr>
    </xdr:pic>
    <xdr:clientData/>
  </xdr:twoCellAnchor>
  <xdr:twoCellAnchor editAs="oneCell">
    <xdr:from>
      <xdr:col>0</xdr:col>
      <xdr:colOff>38100</xdr:colOff>
      <xdr:row>32</xdr:row>
      <xdr:rowOff>38100</xdr:rowOff>
    </xdr:from>
    <xdr:to>
      <xdr:col>0</xdr:col>
      <xdr:colOff>857250</xdr:colOff>
      <xdr:row>34</xdr:row>
      <xdr:rowOff>276225</xdr:rowOff>
    </xdr:to>
    <xdr:pic>
      <xdr:nvPicPr>
        <xdr:cNvPr id="11" name="Picture 17"/>
        <xdr:cNvPicPr preferRelativeResize="1">
          <a:picLocks noChangeAspect="1"/>
        </xdr:cNvPicPr>
      </xdr:nvPicPr>
      <xdr:blipFill>
        <a:blip r:embed="rId1"/>
        <a:stretch>
          <a:fillRect/>
        </a:stretch>
      </xdr:blipFill>
      <xdr:spPr>
        <a:xfrm>
          <a:off x="38100" y="9848850"/>
          <a:ext cx="81915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xdr:row>
      <xdr:rowOff>47625</xdr:rowOff>
    </xdr:from>
    <xdr:to>
      <xdr:col>3</xdr:col>
      <xdr:colOff>666750</xdr:colOff>
      <xdr:row>5</xdr:row>
      <xdr:rowOff>171450</xdr:rowOff>
    </xdr:to>
    <xdr:pic>
      <xdr:nvPicPr>
        <xdr:cNvPr id="1" name="Picture 1"/>
        <xdr:cNvPicPr preferRelativeResize="1">
          <a:picLocks noChangeAspect="1"/>
        </xdr:cNvPicPr>
      </xdr:nvPicPr>
      <xdr:blipFill>
        <a:blip r:embed="rId1"/>
        <a:stretch>
          <a:fillRect/>
        </a:stretch>
      </xdr:blipFill>
      <xdr:spPr>
        <a:xfrm>
          <a:off x="514350" y="209550"/>
          <a:ext cx="819150"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e%20und%20Einstellungen\Wolfgang%20Leuthold\Eigene%20Dateien\Daten%20WL\MKV\Clubpokal%20Finale\4%20Spieler\Club-Pokal%20Round%20Robin%202006_W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uppe A VL"/>
      <sheetName val="Gruppe B VL"/>
      <sheetName val="Robin"/>
      <sheetName val="Tabelle"/>
      <sheetName val="Eingaben"/>
      <sheetName val="ZWL"/>
      <sheetName val="Mannschaften"/>
      <sheetName val="Loszett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8">
    <tabColor indexed="14"/>
  </sheetPr>
  <dimension ref="B1:IM256"/>
  <sheetViews>
    <sheetView showZeros="0" zoomScale="75" zoomScaleNormal="75" zoomScaleSheetLayoutView="75" workbookViewId="0" topLeftCell="A64">
      <selection activeCell="U22" sqref="U22"/>
    </sheetView>
  </sheetViews>
  <sheetFormatPr defaultColWidth="11.421875" defaultRowHeight="12.75" outlineLevelRow="1"/>
  <cols>
    <col min="1" max="1" width="0.85546875" style="0" customWidth="1"/>
    <col min="2" max="2" width="4.421875" style="0" customWidth="1"/>
    <col min="3" max="3" width="30.7109375" style="0" customWidth="1"/>
    <col min="4" max="4" width="9.57421875" style="0" customWidth="1"/>
    <col min="5" max="5" width="6.57421875" style="0" customWidth="1"/>
    <col min="6" max="6" width="5.140625" style="213" customWidth="1"/>
    <col min="7" max="7" width="6.57421875" style="0" customWidth="1"/>
    <col min="8" max="8" width="5.140625" style="213" customWidth="1"/>
    <col min="9" max="9" width="6.57421875" style="0" customWidth="1"/>
    <col min="10" max="10" width="5.140625" style="213" customWidth="1"/>
    <col min="11" max="11" width="6.57421875" style="0" customWidth="1"/>
    <col min="12" max="12" width="6.00390625" style="213" bestFit="1" customWidth="1"/>
    <col min="13" max="13" width="6.57421875" style="0" customWidth="1"/>
    <col min="14" max="14" width="6.00390625" style="213" bestFit="1" customWidth="1"/>
    <col min="15" max="15" width="6.57421875" style="0" customWidth="1"/>
    <col min="16" max="16" width="6.00390625" style="213" customWidth="1"/>
    <col min="17" max="17" width="6.57421875" style="0" customWidth="1"/>
    <col min="18" max="19" width="6.00390625" style="213" customWidth="1"/>
    <col min="20" max="20" width="7.57421875" style="0" customWidth="1"/>
    <col min="21" max="21" width="9.00390625" style="0" customWidth="1"/>
    <col min="22" max="22" width="3.421875" style="53" bestFit="1" customWidth="1"/>
    <col min="23" max="26" width="2.28125" style="53" bestFit="1" customWidth="1"/>
    <col min="27" max="46" width="11.421875" style="8" customWidth="1"/>
  </cols>
  <sheetData>
    <row r="1" spans="2:49" s="17" customFormat="1" ht="7.5" customHeight="1" outlineLevel="1" thickBot="1">
      <c r="B1" s="18"/>
      <c r="C1" s="19"/>
      <c r="D1" s="20"/>
      <c r="E1" s="19"/>
      <c r="F1" s="164"/>
      <c r="G1" s="20"/>
      <c r="H1" s="164"/>
      <c r="I1" s="19"/>
      <c r="J1" s="164"/>
      <c r="K1" s="19"/>
      <c r="L1" s="164"/>
      <c r="M1" s="19"/>
      <c r="N1" s="164"/>
      <c r="O1" s="19"/>
      <c r="P1" s="164"/>
      <c r="Q1" s="19"/>
      <c r="R1" s="164"/>
      <c r="S1" s="164"/>
      <c r="T1" s="19"/>
      <c r="U1" s="19"/>
      <c r="V1" s="35"/>
      <c r="W1" s="35"/>
      <c r="X1" s="35"/>
      <c r="Y1" s="35"/>
      <c r="Z1" s="35"/>
      <c r="AA1" s="37"/>
      <c r="AB1" s="35"/>
      <c r="AC1" s="35"/>
      <c r="AD1" s="35"/>
      <c r="AE1" s="35"/>
      <c r="AF1" s="35"/>
      <c r="AG1" s="35"/>
      <c r="AH1" s="35"/>
      <c r="AI1" s="35"/>
      <c r="AJ1" s="35"/>
      <c r="AK1" s="35"/>
      <c r="AL1" s="35"/>
      <c r="AM1" s="35"/>
      <c r="AN1" s="22"/>
      <c r="AO1" s="38"/>
      <c r="AP1" s="22"/>
      <c r="AQ1" s="22"/>
      <c r="AR1" s="23"/>
      <c r="AS1" s="8"/>
      <c r="AT1" s="8"/>
      <c r="AU1"/>
      <c r="AV1"/>
      <c r="AW1"/>
    </row>
    <row r="2" spans="2:49" s="17" customFormat="1" ht="7.5" customHeight="1" outlineLevel="1" thickTop="1">
      <c r="B2" s="24"/>
      <c r="C2" s="25"/>
      <c r="D2" s="26"/>
      <c r="E2" s="25"/>
      <c r="F2" s="216"/>
      <c r="G2" s="26"/>
      <c r="H2" s="168"/>
      <c r="I2" s="26"/>
      <c r="J2" s="168"/>
      <c r="K2" s="25"/>
      <c r="L2" s="168"/>
      <c r="M2" s="25"/>
      <c r="N2" s="168"/>
      <c r="O2" s="25"/>
      <c r="P2" s="168"/>
      <c r="Q2" s="25"/>
      <c r="R2" s="168"/>
      <c r="S2" s="168"/>
      <c r="T2" s="25"/>
      <c r="U2" s="25"/>
      <c r="V2" s="35"/>
      <c r="W2" s="35"/>
      <c r="X2" s="35"/>
      <c r="Y2" s="35"/>
      <c r="Z2" s="35"/>
      <c r="AA2" s="37"/>
      <c r="AB2" s="35"/>
      <c r="AC2" s="35"/>
      <c r="AD2" s="35"/>
      <c r="AE2" s="35"/>
      <c r="AF2" s="35"/>
      <c r="AG2" s="35"/>
      <c r="AH2" s="35"/>
      <c r="AI2" s="35"/>
      <c r="AJ2" s="35"/>
      <c r="AK2" s="35"/>
      <c r="AL2" s="35"/>
      <c r="AM2" s="35"/>
      <c r="AN2" s="22"/>
      <c r="AO2" s="38"/>
      <c r="AP2" s="22"/>
      <c r="AQ2" s="22"/>
      <c r="AR2" s="23"/>
      <c r="AS2" s="8"/>
      <c r="AT2" s="8"/>
      <c r="AU2"/>
      <c r="AV2"/>
      <c r="AW2"/>
    </row>
    <row r="3" spans="2:49" s="17" customFormat="1" ht="20.25" customHeight="1" outlineLevel="1">
      <c r="B3" s="27"/>
      <c r="E3" s="28"/>
      <c r="F3" s="208"/>
      <c r="G3" s="42" t="s">
        <v>254</v>
      </c>
      <c r="H3" s="208"/>
      <c r="I3" s="28"/>
      <c r="J3" s="208"/>
      <c r="K3" s="28"/>
      <c r="L3" s="208"/>
      <c r="M3" s="28"/>
      <c r="N3" s="208"/>
      <c r="O3" s="28"/>
      <c r="P3" s="208"/>
      <c r="Q3" s="28"/>
      <c r="R3" s="208"/>
      <c r="S3" s="208"/>
      <c r="T3" s="28"/>
      <c r="U3" s="28"/>
      <c r="V3" s="116"/>
      <c r="W3" s="116"/>
      <c r="X3" s="116"/>
      <c r="Y3" s="116"/>
      <c r="Z3" s="116"/>
      <c r="AA3" s="116"/>
      <c r="AB3" s="116"/>
      <c r="AC3" s="116"/>
      <c r="AD3" s="116"/>
      <c r="AE3" s="116"/>
      <c r="AF3" s="116"/>
      <c r="AG3" s="116"/>
      <c r="AH3" s="116"/>
      <c r="AI3" s="116"/>
      <c r="AJ3" s="116"/>
      <c r="AK3" s="116"/>
      <c r="AL3" s="116"/>
      <c r="AM3" s="116"/>
      <c r="AN3" s="116"/>
      <c r="AO3" s="116"/>
      <c r="AP3" s="116"/>
      <c r="AQ3" s="118"/>
      <c r="AR3" s="23"/>
      <c r="AS3" s="8"/>
      <c r="AT3" s="8"/>
      <c r="AU3"/>
      <c r="AV3"/>
      <c r="AW3"/>
    </row>
    <row r="4" spans="2:49" s="17" customFormat="1" ht="12" customHeight="1" outlineLevel="1">
      <c r="B4" s="27"/>
      <c r="C4" s="30">
        <f ca="1">NOW()</f>
        <v>39300.68422534722</v>
      </c>
      <c r="E4" s="29"/>
      <c r="F4" s="217"/>
      <c r="G4" s="29"/>
      <c r="H4" s="176"/>
      <c r="I4" s="29"/>
      <c r="J4" s="176"/>
      <c r="K4" s="31"/>
      <c r="L4" s="176"/>
      <c r="N4" s="176"/>
      <c r="O4" s="29"/>
      <c r="R4" s="222" t="s">
        <v>252</v>
      </c>
      <c r="S4" s="222"/>
      <c r="T4" s="29"/>
      <c r="U4" s="29"/>
      <c r="V4" s="35"/>
      <c r="W4" s="35"/>
      <c r="X4" s="35"/>
      <c r="Y4" s="35"/>
      <c r="Z4" s="35"/>
      <c r="AA4" s="117"/>
      <c r="AB4" s="117"/>
      <c r="AC4" s="35"/>
      <c r="AD4" s="35"/>
      <c r="AE4" s="35"/>
      <c r="AF4" s="35"/>
      <c r="AG4" s="35"/>
      <c r="AH4" s="35"/>
      <c r="AI4" s="117"/>
      <c r="AJ4" s="35"/>
      <c r="AK4" s="35"/>
      <c r="AL4" s="35"/>
      <c r="AM4" s="35"/>
      <c r="AN4" s="35"/>
      <c r="AO4" s="37"/>
      <c r="AP4" s="35"/>
      <c r="AQ4" s="35"/>
      <c r="AR4" s="23"/>
      <c r="AS4" s="8"/>
      <c r="AT4" s="8"/>
      <c r="AU4"/>
      <c r="AV4"/>
      <c r="AW4"/>
    </row>
    <row r="5" spans="3:49" s="17" customFormat="1" ht="20.25" customHeight="1" outlineLevel="1">
      <c r="C5" s="162">
        <v>39264</v>
      </c>
      <c r="E5" s="32"/>
      <c r="F5" s="218"/>
      <c r="H5" s="172"/>
      <c r="K5" s="259"/>
      <c r="L5" s="176"/>
      <c r="O5" s="259" t="s">
        <v>366</v>
      </c>
      <c r="P5" s="172"/>
      <c r="R5" s="172"/>
      <c r="S5" s="172"/>
      <c r="T5" s="32"/>
      <c r="U5" s="32"/>
      <c r="V5" s="117"/>
      <c r="W5" s="117"/>
      <c r="X5" s="35"/>
      <c r="Y5" s="117"/>
      <c r="Z5" s="117"/>
      <c r="AA5" s="118"/>
      <c r="AB5" s="119"/>
      <c r="AC5" s="119"/>
      <c r="AD5" s="117"/>
      <c r="AE5" s="119"/>
      <c r="AF5" s="119"/>
      <c r="AG5" s="119"/>
      <c r="AH5" s="119"/>
      <c r="AI5" s="119"/>
      <c r="AJ5" s="119"/>
      <c r="AK5" s="119"/>
      <c r="AL5" s="119"/>
      <c r="AM5" s="119"/>
      <c r="AN5" s="119"/>
      <c r="AO5" s="120"/>
      <c r="AP5" s="121"/>
      <c r="AQ5" s="119"/>
      <c r="AR5" s="122"/>
      <c r="AS5" s="8"/>
      <c r="AT5" s="8"/>
      <c r="AU5"/>
      <c r="AV5"/>
      <c r="AW5"/>
    </row>
    <row r="6" spans="2:247" s="33" customFormat="1" ht="7.5" customHeight="1" outlineLevel="1" thickBot="1">
      <c r="B6" s="34"/>
      <c r="C6" s="35"/>
      <c r="D6" s="36"/>
      <c r="E6" s="35"/>
      <c r="F6" s="210"/>
      <c r="G6" s="36"/>
      <c r="H6" s="210"/>
      <c r="I6" s="35"/>
      <c r="J6" s="210"/>
      <c r="K6" s="35"/>
      <c r="L6" s="210"/>
      <c r="M6" s="35"/>
      <c r="N6" s="210"/>
      <c r="O6" s="35"/>
      <c r="P6" s="210"/>
      <c r="Q6" s="35"/>
      <c r="R6" s="210"/>
      <c r="S6" s="210"/>
      <c r="T6" s="35"/>
      <c r="U6" s="35"/>
      <c r="V6" s="52"/>
      <c r="W6" s="52"/>
      <c r="X6" s="52"/>
      <c r="Y6" s="52"/>
      <c r="Z6" s="52"/>
      <c r="AA6" s="37"/>
      <c r="AB6" s="35"/>
      <c r="AC6" s="35"/>
      <c r="AD6" s="35"/>
      <c r="AE6" s="35"/>
      <c r="AF6" s="35"/>
      <c r="AG6" s="35"/>
      <c r="AH6" s="35"/>
      <c r="AI6" s="35"/>
      <c r="AJ6" s="35"/>
      <c r="AK6" s="35"/>
      <c r="AL6" s="35"/>
      <c r="AM6" s="35"/>
      <c r="AN6" s="22"/>
      <c r="AO6" s="38"/>
      <c r="AP6" s="22"/>
      <c r="AQ6" s="22"/>
      <c r="AR6" s="22"/>
      <c r="AS6" s="8"/>
      <c r="AT6" s="8"/>
      <c r="AU6"/>
      <c r="AV6"/>
      <c r="AW6"/>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row>
    <row r="7" spans="2:247" s="33" customFormat="1" ht="7.5" customHeight="1" outlineLevel="1" thickTop="1">
      <c r="B7" s="24"/>
      <c r="C7" s="25"/>
      <c r="D7" s="39"/>
      <c r="E7" s="25"/>
      <c r="F7" s="168"/>
      <c r="G7" s="39"/>
      <c r="H7" s="168"/>
      <c r="I7" s="25"/>
      <c r="J7" s="168"/>
      <c r="K7" s="25"/>
      <c r="L7" s="168"/>
      <c r="M7" s="25"/>
      <c r="N7" s="168"/>
      <c r="O7" s="25"/>
      <c r="P7" s="168"/>
      <c r="Q7" s="25"/>
      <c r="R7" s="168"/>
      <c r="S7" s="168"/>
      <c r="T7" s="25"/>
      <c r="U7" s="25"/>
      <c r="V7" s="52"/>
      <c r="W7" s="52"/>
      <c r="X7" s="52"/>
      <c r="Y7" s="52"/>
      <c r="Z7" s="52"/>
      <c r="AA7" s="37"/>
      <c r="AB7" s="35"/>
      <c r="AC7" s="35"/>
      <c r="AD7" s="35"/>
      <c r="AE7" s="35"/>
      <c r="AF7" s="35"/>
      <c r="AG7" s="35"/>
      <c r="AH7" s="35"/>
      <c r="AI7" s="35"/>
      <c r="AJ7" s="35"/>
      <c r="AK7" s="35"/>
      <c r="AL7" s="35"/>
      <c r="AM7" s="35"/>
      <c r="AN7" s="22"/>
      <c r="AO7" s="38"/>
      <c r="AP7" s="22"/>
      <c r="AQ7" s="22"/>
      <c r="AR7" s="22"/>
      <c r="AS7" s="8"/>
      <c r="AT7" s="8"/>
      <c r="AU7"/>
      <c r="AV7"/>
      <c r="AW7"/>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row>
    <row r="8" spans="2:247" s="149" customFormat="1" ht="28.5" outlineLevel="1">
      <c r="B8" s="147"/>
      <c r="C8" s="148" t="s">
        <v>32</v>
      </c>
      <c r="E8" s="150"/>
      <c r="F8" s="219"/>
      <c r="G8" s="148" t="s">
        <v>19</v>
      </c>
      <c r="H8" s="211"/>
      <c r="J8" s="221"/>
      <c r="K8" s="150"/>
      <c r="L8" s="211"/>
      <c r="M8" s="150"/>
      <c r="N8" s="221"/>
      <c r="P8" s="221"/>
      <c r="R8" s="221"/>
      <c r="S8" s="221"/>
      <c r="T8" s="150"/>
      <c r="U8" s="150"/>
      <c r="V8" s="147"/>
      <c r="W8" s="147"/>
      <c r="X8" s="147"/>
      <c r="Y8" s="147"/>
      <c r="Z8" s="147"/>
      <c r="AA8" s="151"/>
      <c r="AB8" s="150"/>
      <c r="AC8" s="150"/>
      <c r="AD8" s="150"/>
      <c r="AE8" s="150"/>
      <c r="AF8" s="150"/>
      <c r="AG8" s="150"/>
      <c r="AH8" s="150"/>
      <c r="AI8" s="150"/>
      <c r="AJ8" s="150"/>
      <c r="AK8" s="150"/>
      <c r="AL8" s="150"/>
      <c r="AM8" s="150"/>
      <c r="AN8" s="152"/>
      <c r="AO8" s="153"/>
      <c r="AP8" s="152"/>
      <c r="AQ8" s="152"/>
      <c r="AR8" s="152"/>
      <c r="AS8" s="154"/>
      <c r="AT8" s="154"/>
      <c r="AU8" s="155"/>
      <c r="AV8" s="155"/>
      <c r="AW8" s="155"/>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row>
    <row r="9" spans="2:247" s="33" customFormat="1" ht="7.5" customHeight="1" outlineLevel="1" thickBot="1">
      <c r="B9" s="18"/>
      <c r="C9" s="19"/>
      <c r="D9" s="20"/>
      <c r="E9" s="19"/>
      <c r="F9" s="164"/>
      <c r="G9" s="20"/>
      <c r="H9" s="164"/>
      <c r="I9" s="19"/>
      <c r="J9" s="164"/>
      <c r="K9" s="19"/>
      <c r="L9" s="164"/>
      <c r="M9" s="19"/>
      <c r="N9" s="164"/>
      <c r="O9" s="19"/>
      <c r="P9" s="164"/>
      <c r="Q9" s="19"/>
      <c r="R9" s="164"/>
      <c r="S9" s="164"/>
      <c r="T9" s="19"/>
      <c r="U9" s="19"/>
      <c r="V9" s="52"/>
      <c r="W9" s="52"/>
      <c r="X9" s="52"/>
      <c r="Y9" s="52"/>
      <c r="Z9" s="52"/>
      <c r="AA9" s="37"/>
      <c r="AB9" s="35"/>
      <c r="AC9" s="35"/>
      <c r="AD9" s="35"/>
      <c r="AE9" s="35"/>
      <c r="AF9" s="35"/>
      <c r="AG9" s="35"/>
      <c r="AH9" s="35"/>
      <c r="AI9" s="35"/>
      <c r="AJ9" s="35"/>
      <c r="AK9" s="35"/>
      <c r="AL9" s="35"/>
      <c r="AM9" s="35"/>
      <c r="AN9" s="22"/>
      <c r="AO9" s="38"/>
      <c r="AP9" s="22"/>
      <c r="AQ9" s="22"/>
      <c r="AR9" s="22"/>
      <c r="AS9" s="8"/>
      <c r="AT9" s="8"/>
      <c r="AU9"/>
      <c r="AV9"/>
      <c r="AW9"/>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row>
    <row r="10" spans="2:247" s="33" customFormat="1" ht="7.5" customHeight="1" thickTop="1">
      <c r="B10" s="34"/>
      <c r="C10" s="35"/>
      <c r="D10" s="36"/>
      <c r="E10" s="35"/>
      <c r="F10" s="210"/>
      <c r="G10" s="36"/>
      <c r="H10" s="210"/>
      <c r="I10" s="35"/>
      <c r="J10" s="210"/>
      <c r="K10" s="35"/>
      <c r="L10" s="210"/>
      <c r="M10" s="35"/>
      <c r="N10" s="210"/>
      <c r="O10" s="35"/>
      <c r="P10" s="210"/>
      <c r="Q10" s="35"/>
      <c r="R10" s="210"/>
      <c r="S10" s="210"/>
      <c r="T10" s="35"/>
      <c r="U10" s="35"/>
      <c r="V10" s="52"/>
      <c r="W10" s="52"/>
      <c r="X10" s="52"/>
      <c r="Y10" s="52"/>
      <c r="Z10" s="52"/>
      <c r="AA10" s="37"/>
      <c r="AB10" s="35"/>
      <c r="AC10" s="35"/>
      <c r="AD10" s="35"/>
      <c r="AE10" s="35"/>
      <c r="AF10" s="35"/>
      <c r="AG10" s="35"/>
      <c r="AH10" s="35"/>
      <c r="AI10" s="35"/>
      <c r="AJ10" s="35"/>
      <c r="AK10" s="35"/>
      <c r="AL10" s="35"/>
      <c r="AM10" s="35"/>
      <c r="AN10" s="22"/>
      <c r="AO10" s="38"/>
      <c r="AP10" s="22"/>
      <c r="AQ10" s="22"/>
      <c r="AR10" s="22"/>
      <c r="AS10" s="8"/>
      <c r="AT10" s="8"/>
      <c r="AU10"/>
      <c r="AV10"/>
      <c r="AW10"/>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row>
    <row r="11" spans="2:49" s="4" customFormat="1" ht="18">
      <c r="B11" s="2" t="s">
        <v>12</v>
      </c>
      <c r="C11" s="65"/>
      <c r="D11" s="3" t="s">
        <v>0</v>
      </c>
      <c r="E11" s="392">
        <f>Robin!$Q$2</f>
        <v>22</v>
      </c>
      <c r="F11" s="392"/>
      <c r="G11" s="392">
        <f>Robin!$H$2</f>
        <v>16</v>
      </c>
      <c r="H11" s="392"/>
      <c r="I11" s="392">
        <f>Robin!$N$2</f>
        <v>20</v>
      </c>
      <c r="J11" s="392"/>
      <c r="K11" s="392">
        <f>Robin!$O$2</f>
        <v>21</v>
      </c>
      <c r="L11" s="392"/>
      <c r="M11" s="392">
        <f>Robin!$I$2</f>
        <v>17</v>
      </c>
      <c r="N11" s="392"/>
      <c r="O11" s="392">
        <f>Robin!$L$2</f>
        <v>19</v>
      </c>
      <c r="P11" s="392"/>
      <c r="Q11" s="392">
        <f>Robin!$K$2</f>
        <v>18</v>
      </c>
      <c r="R11" s="392"/>
      <c r="S11" s="5"/>
      <c r="T11" s="2"/>
      <c r="U11" s="2"/>
      <c r="V11" s="53"/>
      <c r="W11" s="53"/>
      <c r="X11" s="53"/>
      <c r="Y11" s="53" t="s">
        <v>250</v>
      </c>
      <c r="Z11" s="53"/>
      <c r="AA11" s="6"/>
      <c r="AB11" s="6"/>
      <c r="AC11" s="6"/>
      <c r="AD11" s="6"/>
      <c r="AE11" s="6"/>
      <c r="AF11" s="6"/>
      <c r="AG11" s="6"/>
      <c r="AH11" s="6"/>
      <c r="AI11" s="6"/>
      <c r="AJ11" s="6"/>
      <c r="AK11" s="6"/>
      <c r="AL11" s="6"/>
      <c r="AM11" s="6"/>
      <c r="AN11" s="6"/>
      <c r="AO11" s="6"/>
      <c r="AP11" s="6"/>
      <c r="AQ11" s="6"/>
      <c r="AR11" s="6"/>
      <c r="AS11" s="8"/>
      <c r="AT11" s="8"/>
      <c r="AU11"/>
      <c r="AV11"/>
      <c r="AW11"/>
    </row>
    <row r="12" spans="3:49" s="4" customFormat="1" ht="21" customHeight="1">
      <c r="C12" s="66"/>
      <c r="E12" s="400" t="str">
        <f>Robin!$C$45</f>
        <v>Castra Regina Regensburg 1</v>
      </c>
      <c r="F12" s="394"/>
      <c r="G12" s="393" t="str">
        <f>Robin!$C$15</f>
        <v>Tiger Augsburg 2</v>
      </c>
      <c r="H12" s="394"/>
      <c r="I12" s="393" t="str">
        <f>Robin!$C$9</f>
        <v>Delphin München 2</v>
      </c>
      <c r="J12" s="394"/>
      <c r="K12" s="393" t="str">
        <f>Robin!$C$33</f>
        <v>Raubritter Hallstadt 1</v>
      </c>
      <c r="L12" s="394"/>
      <c r="M12" s="393" t="str">
        <f>Robin!$C$21</f>
        <v>Delphin München 1</v>
      </c>
      <c r="N12" s="394"/>
      <c r="O12" s="393" t="str">
        <f>Robin!$C$39</f>
        <v>SW Würzburg 2</v>
      </c>
      <c r="P12" s="394"/>
      <c r="Q12" s="393" t="str">
        <f>Robin!$C$27</f>
        <v>Germania Bayreuth 4</v>
      </c>
      <c r="R12" s="394"/>
      <c r="S12" s="262"/>
      <c r="V12" s="53"/>
      <c r="W12" s="53"/>
      <c r="X12" s="53"/>
      <c r="Y12" s="53" t="s">
        <v>251</v>
      </c>
      <c r="Z12" s="53"/>
      <c r="AA12" s="6"/>
      <c r="AB12" s="6"/>
      <c r="AC12" s="6"/>
      <c r="AD12" s="6"/>
      <c r="AE12" s="6"/>
      <c r="AF12" s="6"/>
      <c r="AG12" s="6"/>
      <c r="AH12" s="6"/>
      <c r="AI12" s="6"/>
      <c r="AJ12" s="6"/>
      <c r="AK12" s="6"/>
      <c r="AL12" s="6"/>
      <c r="AM12" s="6"/>
      <c r="AN12" s="6"/>
      <c r="AO12" s="6"/>
      <c r="AP12" s="6"/>
      <c r="AQ12" s="6"/>
      <c r="AR12" s="6"/>
      <c r="AS12" s="8"/>
      <c r="AT12" s="8"/>
      <c r="AU12"/>
      <c r="AV12"/>
      <c r="AW12"/>
    </row>
    <row r="13" spans="3:49" s="4" customFormat="1" ht="21" customHeight="1">
      <c r="C13" s="2"/>
      <c r="E13" s="401"/>
      <c r="F13" s="396"/>
      <c r="G13" s="395"/>
      <c r="H13" s="396"/>
      <c r="I13" s="395"/>
      <c r="J13" s="396"/>
      <c r="K13" s="395"/>
      <c r="L13" s="396"/>
      <c r="M13" s="395"/>
      <c r="N13" s="396"/>
      <c r="O13" s="395"/>
      <c r="P13" s="396"/>
      <c r="Q13" s="395"/>
      <c r="R13" s="396"/>
      <c r="S13" s="262"/>
      <c r="V13" s="53"/>
      <c r="W13" s="53"/>
      <c r="X13" s="53"/>
      <c r="Y13" s="53"/>
      <c r="Z13" s="53"/>
      <c r="AA13" s="6"/>
      <c r="AB13" s="6"/>
      <c r="AC13" s="6"/>
      <c r="AD13" s="6"/>
      <c r="AE13" s="6"/>
      <c r="AF13" s="6"/>
      <c r="AG13" s="6"/>
      <c r="AH13" s="6"/>
      <c r="AI13" s="6"/>
      <c r="AJ13" s="6"/>
      <c r="AK13" s="6"/>
      <c r="AL13" s="6"/>
      <c r="AM13" s="6"/>
      <c r="AN13" s="6"/>
      <c r="AO13" s="6"/>
      <c r="AP13" s="6"/>
      <c r="AQ13" s="6"/>
      <c r="AR13" s="6"/>
      <c r="AS13" s="8"/>
      <c r="AT13" s="8"/>
      <c r="AU13"/>
      <c r="AV13"/>
      <c r="AW13"/>
    </row>
    <row r="14" spans="3:49" s="4" customFormat="1" ht="21" customHeight="1">
      <c r="C14" s="2"/>
      <c r="E14" s="401"/>
      <c r="F14" s="396"/>
      <c r="G14" s="395"/>
      <c r="H14" s="396"/>
      <c r="I14" s="395"/>
      <c r="J14" s="396"/>
      <c r="K14" s="395"/>
      <c r="L14" s="396"/>
      <c r="M14" s="395"/>
      <c r="N14" s="396"/>
      <c r="O14" s="395"/>
      <c r="P14" s="396"/>
      <c r="Q14" s="395"/>
      <c r="R14" s="396"/>
      <c r="S14" s="262"/>
      <c r="V14" s="53"/>
      <c r="W14" s="53"/>
      <c r="X14" s="53"/>
      <c r="Y14" s="53"/>
      <c r="Z14" s="53"/>
      <c r="AA14" s="6"/>
      <c r="AB14" s="6"/>
      <c r="AC14" s="6"/>
      <c r="AD14" s="6"/>
      <c r="AE14" s="6"/>
      <c r="AF14" s="6"/>
      <c r="AG14" s="6"/>
      <c r="AH14" s="6"/>
      <c r="AI14" s="6"/>
      <c r="AJ14" s="6"/>
      <c r="AK14" s="6"/>
      <c r="AL14" s="6"/>
      <c r="AM14" s="6"/>
      <c r="AN14" s="6"/>
      <c r="AO14" s="6"/>
      <c r="AP14" s="6"/>
      <c r="AQ14" s="6"/>
      <c r="AR14" s="6"/>
      <c r="AS14" s="8"/>
      <c r="AT14" s="8"/>
      <c r="AU14"/>
      <c r="AV14"/>
      <c r="AW14"/>
    </row>
    <row r="15" spans="3:49" s="4" customFormat="1" ht="21" customHeight="1">
      <c r="C15" s="102"/>
      <c r="E15" s="401"/>
      <c r="F15" s="396"/>
      <c r="G15" s="395"/>
      <c r="H15" s="396"/>
      <c r="I15" s="395"/>
      <c r="J15" s="396"/>
      <c r="K15" s="395"/>
      <c r="L15" s="396"/>
      <c r="M15" s="395"/>
      <c r="N15" s="396"/>
      <c r="O15" s="395"/>
      <c r="P15" s="396"/>
      <c r="Q15" s="395"/>
      <c r="R15" s="396"/>
      <c r="S15" s="262"/>
      <c r="V15" s="53"/>
      <c r="W15" s="53"/>
      <c r="X15" s="53"/>
      <c r="Y15" s="53"/>
      <c r="Z15" s="53"/>
      <c r="AA15" s="6"/>
      <c r="AB15" s="6"/>
      <c r="AC15" s="6"/>
      <c r="AD15" s="6"/>
      <c r="AE15" s="6"/>
      <c r="AF15" s="6"/>
      <c r="AG15" s="6"/>
      <c r="AH15" s="6"/>
      <c r="AI15" s="6"/>
      <c r="AJ15" s="6"/>
      <c r="AK15" s="6"/>
      <c r="AL15" s="6"/>
      <c r="AM15" s="6"/>
      <c r="AN15" s="6"/>
      <c r="AO15" s="6"/>
      <c r="AP15" s="6"/>
      <c r="AQ15" s="6"/>
      <c r="AR15" s="6"/>
      <c r="AS15" s="8"/>
      <c r="AT15" s="8"/>
      <c r="AU15"/>
      <c r="AV15"/>
      <c r="AW15"/>
    </row>
    <row r="16" spans="3:49" s="4" customFormat="1" ht="21" customHeight="1">
      <c r="C16" s="103" t="str">
        <f>Robin!$C$3</f>
        <v>BSC Pfaffenhofen 1</v>
      </c>
      <c r="D16" s="73"/>
      <c r="E16" s="401"/>
      <c r="F16" s="396"/>
      <c r="G16" s="395"/>
      <c r="H16" s="396"/>
      <c r="I16" s="395"/>
      <c r="J16" s="396"/>
      <c r="K16" s="395"/>
      <c r="L16" s="396"/>
      <c r="M16" s="395"/>
      <c r="N16" s="396"/>
      <c r="O16" s="395"/>
      <c r="P16" s="396"/>
      <c r="Q16" s="395"/>
      <c r="R16" s="396"/>
      <c r="S16" s="262"/>
      <c r="V16" s="53"/>
      <c r="W16" s="53"/>
      <c r="X16" s="53"/>
      <c r="Y16" s="53"/>
      <c r="Z16" s="53"/>
      <c r="AA16" s="6"/>
      <c r="AB16" s="6"/>
      <c r="AC16" s="6"/>
      <c r="AD16" s="6"/>
      <c r="AE16" s="6"/>
      <c r="AF16" s="6"/>
      <c r="AG16" s="6"/>
      <c r="AH16" s="6"/>
      <c r="AI16" s="6"/>
      <c r="AJ16" s="6"/>
      <c r="AK16" s="6"/>
      <c r="AL16" s="6"/>
      <c r="AM16" s="6"/>
      <c r="AN16" s="6"/>
      <c r="AO16" s="6"/>
      <c r="AP16" s="6"/>
      <c r="AQ16" s="6"/>
      <c r="AR16" s="6"/>
      <c r="AS16" s="8"/>
      <c r="AT16" s="8"/>
      <c r="AU16"/>
      <c r="AV16"/>
      <c r="AW16"/>
    </row>
    <row r="17" spans="5:49" s="4" customFormat="1" ht="21" customHeight="1">
      <c r="E17" s="402"/>
      <c r="F17" s="398"/>
      <c r="G17" s="397"/>
      <c r="H17" s="398"/>
      <c r="I17" s="397"/>
      <c r="J17" s="398"/>
      <c r="K17" s="397"/>
      <c r="L17" s="398"/>
      <c r="M17" s="397"/>
      <c r="N17" s="398"/>
      <c r="O17" s="397"/>
      <c r="P17" s="398"/>
      <c r="Q17" s="397"/>
      <c r="R17" s="398"/>
      <c r="S17" s="262"/>
      <c r="V17" s="53"/>
      <c r="W17" s="53"/>
      <c r="X17" s="53"/>
      <c r="Y17" s="53"/>
      <c r="Z17" s="53"/>
      <c r="AA17" s="6"/>
      <c r="AB17" s="6"/>
      <c r="AC17" s="6"/>
      <c r="AD17" s="6"/>
      <c r="AE17" s="6"/>
      <c r="AF17" s="6"/>
      <c r="AG17" s="6"/>
      <c r="AH17" s="6"/>
      <c r="AI17" s="6"/>
      <c r="AJ17" s="6"/>
      <c r="AK17" s="6"/>
      <c r="AL17" s="6"/>
      <c r="AM17" s="6"/>
      <c r="AN17" s="6"/>
      <c r="AO17" s="6"/>
      <c r="AP17" s="6"/>
      <c r="AQ17" s="6"/>
      <c r="AR17" s="6"/>
      <c r="AS17" s="8"/>
      <c r="AT17" s="8"/>
      <c r="AU17"/>
      <c r="AV17"/>
      <c r="AW17"/>
    </row>
    <row r="18" spans="4:49" s="4" customFormat="1" ht="19.5" customHeight="1">
      <c r="D18" s="4" t="s">
        <v>67</v>
      </c>
      <c r="E18" s="392" t="s">
        <v>63</v>
      </c>
      <c r="F18" s="392"/>
      <c r="G18" s="392" t="s">
        <v>58</v>
      </c>
      <c r="H18" s="392"/>
      <c r="I18" s="399" t="s">
        <v>59</v>
      </c>
      <c r="J18" s="392"/>
      <c r="K18" s="392" t="s">
        <v>56</v>
      </c>
      <c r="L18" s="392"/>
      <c r="M18" s="392" t="s">
        <v>60</v>
      </c>
      <c r="N18" s="392"/>
      <c r="O18" s="392" t="s">
        <v>64</v>
      </c>
      <c r="P18" s="392"/>
      <c r="Q18" s="392" t="s">
        <v>65</v>
      </c>
      <c r="R18" s="392"/>
      <c r="S18" s="5"/>
      <c r="V18" s="53"/>
      <c r="W18" s="53"/>
      <c r="X18" s="53"/>
      <c r="Y18" s="53"/>
      <c r="Z18" s="53"/>
      <c r="AA18" s="6"/>
      <c r="AB18" s="6"/>
      <c r="AC18" s="6"/>
      <c r="AD18" s="6"/>
      <c r="AE18" s="6"/>
      <c r="AF18" s="6"/>
      <c r="AG18" s="6"/>
      <c r="AH18" s="6"/>
      <c r="AI18" s="6"/>
      <c r="AJ18" s="6"/>
      <c r="AK18" s="6"/>
      <c r="AL18" s="6"/>
      <c r="AM18" s="6"/>
      <c r="AN18" s="6"/>
      <c r="AO18" s="6"/>
      <c r="AP18" s="6"/>
      <c r="AQ18" s="6"/>
      <c r="AR18" s="6"/>
      <c r="AS18" s="8"/>
      <c r="AT18" s="8"/>
      <c r="AU18"/>
      <c r="AV18"/>
      <c r="AW18"/>
    </row>
    <row r="19" spans="5:49" s="4" customFormat="1" ht="19.5" customHeight="1">
      <c r="E19" s="5"/>
      <c r="F19" s="158"/>
      <c r="G19" s="5"/>
      <c r="H19" s="158"/>
      <c r="I19" s="207"/>
      <c r="J19" s="158"/>
      <c r="K19" s="5"/>
      <c r="L19" s="158"/>
      <c r="M19" s="5"/>
      <c r="N19" s="158"/>
      <c r="O19" s="5"/>
      <c r="P19" s="158"/>
      <c r="Q19" s="5"/>
      <c r="R19" s="158"/>
      <c r="S19" s="158"/>
      <c r="V19" s="53"/>
      <c r="W19" s="53"/>
      <c r="X19" s="53"/>
      <c r="Y19" s="53"/>
      <c r="Z19" s="53"/>
      <c r="AA19" s="6"/>
      <c r="AB19" s="6"/>
      <c r="AC19" s="6"/>
      <c r="AD19" s="6"/>
      <c r="AE19" s="6"/>
      <c r="AF19" s="6"/>
      <c r="AG19" s="6"/>
      <c r="AH19" s="6"/>
      <c r="AI19" s="6"/>
      <c r="AJ19" s="6"/>
      <c r="AK19" s="6"/>
      <c r="AL19" s="6"/>
      <c r="AM19" s="6"/>
      <c r="AN19" s="6"/>
      <c r="AO19" s="6"/>
      <c r="AP19" s="6"/>
      <c r="AQ19" s="6"/>
      <c r="AR19" s="6"/>
      <c r="AS19" s="8"/>
      <c r="AT19" s="8"/>
      <c r="AU19"/>
      <c r="AV19"/>
      <c r="AW19"/>
    </row>
    <row r="20" spans="5:49" s="4" customFormat="1" ht="19.5" customHeight="1">
      <c r="E20" s="5"/>
      <c r="F20" s="158"/>
      <c r="G20" s="5"/>
      <c r="H20" s="158"/>
      <c r="I20" s="5"/>
      <c r="J20" s="158"/>
      <c r="K20" s="5"/>
      <c r="L20" s="158"/>
      <c r="M20" s="5"/>
      <c r="N20" s="158"/>
      <c r="O20" s="5"/>
      <c r="P20" s="158"/>
      <c r="Q20" s="5"/>
      <c r="R20" s="158"/>
      <c r="S20" s="158"/>
      <c r="T20" s="5" t="s">
        <v>2</v>
      </c>
      <c r="U20" s="5" t="s">
        <v>2</v>
      </c>
      <c r="V20" s="53"/>
      <c r="W20" s="53"/>
      <c r="X20" s="53"/>
      <c r="Y20" s="53"/>
      <c r="Z20" s="53"/>
      <c r="AA20" s="6"/>
      <c r="AB20" s="6"/>
      <c r="AC20" s="6"/>
      <c r="AD20" s="6"/>
      <c r="AE20" s="6"/>
      <c r="AF20" s="6"/>
      <c r="AG20" s="6"/>
      <c r="AH20" s="6"/>
      <c r="AI20" s="6"/>
      <c r="AJ20" s="6"/>
      <c r="AK20" s="6"/>
      <c r="AL20" s="6"/>
      <c r="AM20" s="6"/>
      <c r="AN20" s="6"/>
      <c r="AO20" s="6"/>
      <c r="AP20" s="6"/>
      <c r="AQ20" s="6"/>
      <c r="AR20" s="6"/>
      <c r="AS20" s="8"/>
      <c r="AT20" s="8"/>
      <c r="AU20"/>
      <c r="AV20"/>
      <c r="AW20"/>
    </row>
    <row r="21" spans="2:49" s="4" customFormat="1" ht="18">
      <c r="B21" s="4" t="s">
        <v>3</v>
      </c>
      <c r="C21" s="4" t="s">
        <v>4</v>
      </c>
      <c r="D21" s="2" t="s">
        <v>18</v>
      </c>
      <c r="E21" s="4" t="s">
        <v>1</v>
      </c>
      <c r="F21" s="327" t="s">
        <v>54</v>
      </c>
      <c r="G21" s="4" t="s">
        <v>1</v>
      </c>
      <c r="H21" s="327" t="s">
        <v>54</v>
      </c>
      <c r="I21" s="4" t="s">
        <v>1</v>
      </c>
      <c r="J21" s="327" t="s">
        <v>54</v>
      </c>
      <c r="K21" s="4" t="s">
        <v>1</v>
      </c>
      <c r="L21" s="327" t="s">
        <v>54</v>
      </c>
      <c r="M21" s="4" t="s">
        <v>1</v>
      </c>
      <c r="N21" s="327" t="s">
        <v>54</v>
      </c>
      <c r="O21" s="4" t="s">
        <v>1</v>
      </c>
      <c r="P21" s="327" t="s">
        <v>54</v>
      </c>
      <c r="Q21" s="4" t="s">
        <v>1</v>
      </c>
      <c r="R21" s="327" t="s">
        <v>54</v>
      </c>
      <c r="S21" s="273" t="s">
        <v>219</v>
      </c>
      <c r="T21" s="4" t="s">
        <v>1</v>
      </c>
      <c r="U21" s="4" t="s">
        <v>5</v>
      </c>
      <c r="V21" s="53" t="str">
        <f>Eingaben!W7</f>
        <v>Sp.</v>
      </c>
      <c r="W21" s="53" t="s">
        <v>33</v>
      </c>
      <c r="X21" s="53"/>
      <c r="Y21" s="53"/>
      <c r="Z21" s="53"/>
      <c r="AA21" s="6"/>
      <c r="AB21" s="6"/>
      <c r="AC21" s="6"/>
      <c r="AD21" s="6"/>
      <c r="AE21" s="6"/>
      <c r="AF21" s="6"/>
      <c r="AG21" s="6"/>
      <c r="AH21" s="6"/>
      <c r="AI21" s="6"/>
      <c r="AJ21" s="6"/>
      <c r="AK21" s="6"/>
      <c r="AL21" s="6"/>
      <c r="AM21" s="6"/>
      <c r="AN21" s="6"/>
      <c r="AO21" s="6"/>
      <c r="AP21" s="6"/>
      <c r="AQ21" s="6"/>
      <c r="AR21" s="6"/>
      <c r="AS21" s="8"/>
      <c r="AT21" s="8"/>
      <c r="AU21"/>
      <c r="AV21"/>
      <c r="AW21"/>
    </row>
    <row r="22" spans="2:49" s="4" customFormat="1" ht="19.5" customHeight="1">
      <c r="B22" s="3">
        <v>1</v>
      </c>
      <c r="C22" s="143" t="str">
        <f>Robin!$C$4</f>
        <v>Greger Mike</v>
      </c>
      <c r="D22" s="109">
        <f>Robin!$D$4</f>
        <v>16323</v>
      </c>
      <c r="E22" s="3">
        <f>Eingaben!E8</f>
        <v>185</v>
      </c>
      <c r="F22" s="277">
        <f>Eingaben!F8</f>
        <v>0</v>
      </c>
      <c r="G22" s="3">
        <f>Eingaben!G8</f>
        <v>190</v>
      </c>
      <c r="H22" s="277">
        <f>Eingaben!H8</f>
        <v>0</v>
      </c>
      <c r="I22" s="3">
        <f>Eingaben!I8</f>
        <v>170</v>
      </c>
      <c r="J22" s="277">
        <f>Eingaben!J8</f>
        <v>1</v>
      </c>
      <c r="K22" s="3">
        <f>Eingaben!K8</f>
        <v>268</v>
      </c>
      <c r="L22" s="277">
        <f>Eingaben!L8</f>
        <v>1</v>
      </c>
      <c r="M22" s="3">
        <f>Eingaben!M8</f>
        <v>148</v>
      </c>
      <c r="N22" s="277">
        <f>Eingaben!N8</f>
        <v>1</v>
      </c>
      <c r="O22" s="3">
        <f>Eingaben!O8</f>
        <v>184</v>
      </c>
      <c r="P22" s="277">
        <f>Eingaben!P8</f>
        <v>1</v>
      </c>
      <c r="Q22" s="3">
        <f>Eingaben!Q8</f>
        <v>181</v>
      </c>
      <c r="R22" s="277">
        <f>Eingaben!R8</f>
        <v>0</v>
      </c>
      <c r="S22" s="279">
        <f>Eingaben!S8</f>
        <v>0</v>
      </c>
      <c r="T22" s="3">
        <f>Eingaben!T8</f>
        <v>1326</v>
      </c>
      <c r="U22" s="281">
        <f>Eingaben!U8</f>
        <v>4</v>
      </c>
      <c r="V22" s="190">
        <f>COUNTIF(E22,"&gt;0")+COUNTIF(G22,"&gt;0")+COUNTIF(I22,"&gt;0")+COUNTIF(K22,"&gt;0")+COUNTIF(M22,"&gt;0")+COUNTIF(Q22,"&gt;0")+COUNTIF(O22,"&gt;0")</f>
        <v>7</v>
      </c>
      <c r="W22" s="53"/>
      <c r="X22" s="53"/>
      <c r="Y22" s="53"/>
      <c r="Z22" s="53"/>
      <c r="AA22" s="6"/>
      <c r="AB22" s="6"/>
      <c r="AC22" s="6"/>
      <c r="AD22" s="6"/>
      <c r="AE22" s="6"/>
      <c r="AF22" s="6"/>
      <c r="AG22" s="6"/>
      <c r="AH22" s="6"/>
      <c r="AI22" s="6"/>
      <c r="AJ22" s="6"/>
      <c r="AK22" s="6"/>
      <c r="AL22" s="6"/>
      <c r="AM22" s="6"/>
      <c r="AN22" s="6"/>
      <c r="AO22" s="6"/>
      <c r="AP22" s="6"/>
      <c r="AQ22" s="6"/>
      <c r="AR22" s="6"/>
      <c r="AS22" s="8"/>
      <c r="AT22" s="8"/>
      <c r="AU22"/>
      <c r="AV22"/>
      <c r="AW22"/>
    </row>
    <row r="23" spans="2:49" s="4" customFormat="1" ht="19.5" customHeight="1">
      <c r="B23" s="3">
        <v>2</v>
      </c>
      <c r="C23" s="143" t="str">
        <f>Robin!$C$5</f>
        <v>Krebs Olaf</v>
      </c>
      <c r="D23" s="109">
        <f>Robin!$D$5</f>
        <v>16325</v>
      </c>
      <c r="E23" s="3">
        <f>Eingaben!E9</f>
        <v>172</v>
      </c>
      <c r="F23" s="277">
        <f>Eingaben!F9</f>
        <v>0</v>
      </c>
      <c r="G23" s="3">
        <f>Eingaben!G9</f>
        <v>179</v>
      </c>
      <c r="H23" s="277">
        <f>Eingaben!H9</f>
        <v>0</v>
      </c>
      <c r="I23" s="3">
        <f>Eingaben!I9</f>
        <v>189</v>
      </c>
      <c r="J23" s="277">
        <f>Eingaben!J9</f>
        <v>1</v>
      </c>
      <c r="K23" s="3">
        <f>Eingaben!K9</f>
        <v>171</v>
      </c>
      <c r="L23" s="277">
        <f>Eingaben!L9</f>
        <v>0</v>
      </c>
      <c r="M23" s="3">
        <f>Eingaben!M9</f>
        <v>121</v>
      </c>
      <c r="N23" s="277">
        <f>Eingaben!N9</f>
        <v>0</v>
      </c>
      <c r="O23" s="3">
        <f>Eingaben!O9</f>
        <v>173</v>
      </c>
      <c r="P23" s="277">
        <f>Eingaben!P9</f>
        <v>1</v>
      </c>
      <c r="Q23" s="3">
        <f>Eingaben!Q9</f>
        <v>169</v>
      </c>
      <c r="R23" s="277">
        <f>Eingaben!R9</f>
        <v>0</v>
      </c>
      <c r="S23" s="279">
        <f>Eingaben!S9</f>
        <v>0</v>
      </c>
      <c r="T23" s="3">
        <f>Eingaben!T9</f>
        <v>1174</v>
      </c>
      <c r="U23" s="281">
        <f>Eingaben!U9</f>
        <v>2</v>
      </c>
      <c r="V23" s="190">
        <f>COUNTIF(E23,"&gt;0")+COUNTIF(G23,"&gt;0")+COUNTIF(I23,"&gt;0")+COUNTIF(K23,"&gt;0")+COUNTIF(M23,"&gt;0")+COUNTIF(Q23,"&gt;0")+COUNTIF(O23,"&gt;0")</f>
        <v>7</v>
      </c>
      <c r="W23" s="53"/>
      <c r="X23" s="53"/>
      <c r="Y23" s="53"/>
      <c r="Z23" s="53"/>
      <c r="AA23" s="6"/>
      <c r="AB23" s="6"/>
      <c r="AC23" s="6"/>
      <c r="AD23" s="6"/>
      <c r="AE23" s="6"/>
      <c r="AF23" s="6"/>
      <c r="AG23" s="6"/>
      <c r="AH23" s="6"/>
      <c r="AI23" s="6"/>
      <c r="AJ23" s="6"/>
      <c r="AK23" s="6"/>
      <c r="AL23" s="6"/>
      <c r="AM23" s="6"/>
      <c r="AN23" s="6"/>
      <c r="AO23" s="6"/>
      <c r="AP23" s="6"/>
      <c r="AQ23" s="6"/>
      <c r="AR23" s="6"/>
      <c r="AS23" s="8"/>
      <c r="AT23" s="8"/>
      <c r="AU23"/>
      <c r="AV23"/>
      <c r="AW23"/>
    </row>
    <row r="24" spans="2:49" s="4" customFormat="1" ht="19.5" customHeight="1">
      <c r="B24" s="3">
        <v>3</v>
      </c>
      <c r="C24" s="143" t="str">
        <f>Robin!$C$6</f>
        <v>Hennemann Roland</v>
      </c>
      <c r="D24" s="109">
        <f>Robin!$D$6</f>
        <v>16336</v>
      </c>
      <c r="E24" s="3">
        <f>Eingaben!E10</f>
        <v>195</v>
      </c>
      <c r="F24" s="277">
        <f>Eingaben!F10</f>
        <v>1</v>
      </c>
      <c r="G24" s="3">
        <f>Eingaben!G10</f>
        <v>185</v>
      </c>
      <c r="H24" s="277">
        <f>Eingaben!H10</f>
        <v>0</v>
      </c>
      <c r="I24" s="3">
        <f>Eingaben!I10</f>
        <v>142</v>
      </c>
      <c r="J24" s="277">
        <f>Eingaben!J10</f>
        <v>0</v>
      </c>
      <c r="K24" s="3">
        <f>Eingaben!K10</f>
        <v>195</v>
      </c>
      <c r="L24" s="277">
        <f>Eingaben!L10</f>
        <v>0</v>
      </c>
      <c r="M24" s="3">
        <f>Eingaben!M10</f>
        <v>159</v>
      </c>
      <c r="N24" s="277">
        <f>Eingaben!N10</f>
        <v>0</v>
      </c>
      <c r="O24" s="3">
        <f>Eingaben!O10</f>
        <v>185</v>
      </c>
      <c r="P24" s="277">
        <f>Eingaben!P10</f>
        <v>0</v>
      </c>
      <c r="Q24" s="3">
        <f>Eingaben!Q10</f>
        <v>168</v>
      </c>
      <c r="R24" s="277">
        <f>Eingaben!R10</f>
        <v>0</v>
      </c>
      <c r="S24" s="279">
        <f>Eingaben!S10</f>
        <v>0</v>
      </c>
      <c r="T24" s="3">
        <f>Eingaben!T10</f>
        <v>1229</v>
      </c>
      <c r="U24" s="281">
        <f>Eingaben!U10</f>
        <v>1</v>
      </c>
      <c r="V24" s="190">
        <f>COUNTIF(E24,"&gt;0")+COUNTIF(G24,"&gt;0")+COUNTIF(I24,"&gt;0")+COUNTIF(K24,"&gt;0")+COUNTIF(M24,"&gt;0")+COUNTIF(Q24,"&gt;0")+COUNTIF(O24,"&gt;0")</f>
        <v>7</v>
      </c>
      <c r="W24" s="53"/>
      <c r="X24" s="53"/>
      <c r="Y24" s="53"/>
      <c r="Z24" s="53"/>
      <c r="AA24" s="6"/>
      <c r="AB24" s="6"/>
      <c r="AC24" s="6"/>
      <c r="AD24" s="6"/>
      <c r="AE24" s="6"/>
      <c r="AF24" s="6"/>
      <c r="AG24" s="6"/>
      <c r="AH24" s="6"/>
      <c r="AI24" s="6"/>
      <c r="AJ24" s="6"/>
      <c r="AK24" s="6"/>
      <c r="AL24" s="6"/>
      <c r="AM24" s="6"/>
      <c r="AN24" s="6"/>
      <c r="AO24" s="6"/>
      <c r="AP24" s="6"/>
      <c r="AQ24" s="6"/>
      <c r="AR24" s="6"/>
      <c r="AS24" s="8"/>
      <c r="AT24" s="8"/>
      <c r="AU24"/>
      <c r="AV24"/>
      <c r="AW24"/>
    </row>
    <row r="25" spans="2:49" s="4" customFormat="1" ht="19.5" customHeight="1">
      <c r="B25" s="3">
        <v>4</v>
      </c>
      <c r="C25" s="143">
        <f>Robin!$C$7</f>
        <v>0</v>
      </c>
      <c r="D25" s="109">
        <f>Robin!$D$7</f>
        <v>0</v>
      </c>
      <c r="E25" s="3">
        <f>Eingaben!E11</f>
        <v>0</v>
      </c>
      <c r="F25" s="277">
        <f>Eingaben!F11</f>
        <v>0</v>
      </c>
      <c r="G25" s="3">
        <f>Eingaben!G11</f>
        <v>0</v>
      </c>
      <c r="H25" s="277">
        <f>Eingaben!H11</f>
        <v>0</v>
      </c>
      <c r="I25" s="3">
        <f>Eingaben!I11</f>
        <v>0</v>
      </c>
      <c r="J25" s="277">
        <f>Eingaben!J11</f>
        <v>0</v>
      </c>
      <c r="K25" s="3">
        <f>Eingaben!K11</f>
        <v>0</v>
      </c>
      <c r="L25" s="277">
        <f>Eingaben!L11</f>
        <v>0</v>
      </c>
      <c r="M25" s="3">
        <f>Eingaben!M11</f>
        <v>0</v>
      </c>
      <c r="N25" s="277">
        <f>Eingaben!N11</f>
        <v>0</v>
      </c>
      <c r="O25" s="3">
        <f>Eingaben!O11</f>
        <v>0</v>
      </c>
      <c r="P25" s="277">
        <f>Eingaben!P11</f>
        <v>0</v>
      </c>
      <c r="Q25" s="3">
        <f>Eingaben!Q11</f>
        <v>0</v>
      </c>
      <c r="R25" s="277">
        <f>Eingaben!R11</f>
        <v>0</v>
      </c>
      <c r="S25" s="279">
        <f>Eingaben!S11</f>
        <v>0</v>
      </c>
      <c r="T25" s="3">
        <f>Eingaben!T11</f>
        <v>0</v>
      </c>
      <c r="U25" s="281">
        <f>Eingaben!U11</f>
        <v>0</v>
      </c>
      <c r="V25" s="190">
        <f>COUNTIF(E25,"&gt;0")+COUNTIF(G25,"&gt;0")+COUNTIF(I25,"&gt;0")+COUNTIF(K25,"&gt;0")+COUNTIF(M25,"&gt;0")+COUNTIF(Q25,"&gt;0")+COUNTIF(O25,"&gt;0")</f>
        <v>0</v>
      </c>
      <c r="W25" s="53"/>
      <c r="X25" s="53"/>
      <c r="Y25" s="53"/>
      <c r="Z25" s="53"/>
      <c r="AA25" s="6"/>
      <c r="AB25" s="6"/>
      <c r="AC25" s="6"/>
      <c r="AD25" s="6"/>
      <c r="AE25" s="6"/>
      <c r="AF25" s="6"/>
      <c r="AG25" s="6"/>
      <c r="AH25" s="6"/>
      <c r="AI25" s="6"/>
      <c r="AJ25" s="6"/>
      <c r="AK25" s="6"/>
      <c r="AL25" s="6"/>
      <c r="AM25" s="6"/>
      <c r="AN25" s="6"/>
      <c r="AO25" s="6"/>
      <c r="AP25" s="6"/>
      <c r="AQ25" s="6"/>
      <c r="AR25" s="6"/>
      <c r="AS25" s="8"/>
      <c r="AT25" s="8"/>
      <c r="AU25"/>
      <c r="AV25"/>
      <c r="AW25"/>
    </row>
    <row r="26" spans="2:49" s="4" customFormat="1" ht="19.5" customHeight="1">
      <c r="B26" s="3">
        <v>5</v>
      </c>
      <c r="C26" s="143">
        <f>Robin!$C$8</f>
        <v>0</v>
      </c>
      <c r="D26" s="109">
        <f>Robin!$D$8</f>
        <v>0</v>
      </c>
      <c r="E26" s="3">
        <f>Eingaben!E12</f>
        <v>0</v>
      </c>
      <c r="F26" s="277">
        <f>Eingaben!F12</f>
        <v>0</v>
      </c>
      <c r="G26" s="3">
        <f>Eingaben!G12</f>
        <v>0</v>
      </c>
      <c r="H26" s="277">
        <f>Eingaben!H12</f>
        <v>0</v>
      </c>
      <c r="I26" s="3">
        <f>Eingaben!I12</f>
        <v>0</v>
      </c>
      <c r="J26" s="277">
        <f>Eingaben!J12</f>
        <v>0</v>
      </c>
      <c r="K26" s="3">
        <f>Eingaben!K12</f>
        <v>0</v>
      </c>
      <c r="L26" s="277">
        <f>Eingaben!L12</f>
        <v>0</v>
      </c>
      <c r="M26" s="3">
        <f>Eingaben!M12</f>
        <v>0</v>
      </c>
      <c r="N26" s="277">
        <f>Eingaben!N12</f>
        <v>0</v>
      </c>
      <c r="O26" s="3">
        <f>Eingaben!O12</f>
        <v>0</v>
      </c>
      <c r="P26" s="277">
        <f>Eingaben!P12</f>
        <v>0</v>
      </c>
      <c r="Q26" s="3">
        <f>Eingaben!Q12</f>
        <v>0</v>
      </c>
      <c r="R26" s="277">
        <f>Eingaben!R12</f>
        <v>0</v>
      </c>
      <c r="S26" s="279">
        <f>Eingaben!S12</f>
        <v>0</v>
      </c>
      <c r="T26" s="3">
        <f>Eingaben!T12</f>
        <v>0</v>
      </c>
      <c r="U26" s="281">
        <f>Eingaben!U12</f>
        <v>0</v>
      </c>
      <c r="V26" s="190">
        <f>COUNTIF(E26,"&gt;0")+COUNTIF(G26,"&gt;0")+COUNTIF(I26,"&gt;0")+COUNTIF(K26,"&gt;0")+COUNTIF(M26,"&gt;0")+COUNTIF(Q26,"&gt;0")+COUNTIF(O26,"&gt;0")</f>
        <v>0</v>
      </c>
      <c r="W26" s="53"/>
      <c r="X26" s="53"/>
      <c r="Y26" s="53"/>
      <c r="Z26" s="53"/>
      <c r="AA26" s="6"/>
      <c r="AB26" s="6"/>
      <c r="AC26" s="6"/>
      <c r="AD26" s="6"/>
      <c r="AE26" s="6"/>
      <c r="AF26" s="6"/>
      <c r="AG26" s="6"/>
      <c r="AH26" s="6"/>
      <c r="AI26" s="6"/>
      <c r="AJ26" s="6"/>
      <c r="AK26" s="6"/>
      <c r="AL26" s="6"/>
      <c r="AM26" s="6"/>
      <c r="AN26" s="6"/>
      <c r="AO26" s="6"/>
      <c r="AP26" s="6"/>
      <c r="AQ26" s="6"/>
      <c r="AR26" s="6"/>
      <c r="AS26" s="8"/>
      <c r="AT26" s="8"/>
      <c r="AU26"/>
      <c r="AV26"/>
      <c r="AW26"/>
    </row>
    <row r="27" spans="2:49" s="6" customFormat="1" ht="18">
      <c r="B27" s="7"/>
      <c r="C27" s="7"/>
      <c r="D27" s="110"/>
      <c r="E27" s="15"/>
      <c r="F27" s="158"/>
      <c r="G27" s="15"/>
      <c r="H27" s="158"/>
      <c r="I27" s="15"/>
      <c r="J27" s="158"/>
      <c r="K27" s="15"/>
      <c r="L27" s="158"/>
      <c r="M27" s="15"/>
      <c r="N27" s="158"/>
      <c r="O27" s="15"/>
      <c r="P27" s="158"/>
      <c r="Q27" s="15"/>
      <c r="R27" s="158"/>
      <c r="S27" s="158"/>
      <c r="T27" s="15"/>
      <c r="U27" s="5"/>
      <c r="V27" s="53">
        <f>Eingaben!W13</f>
        <v>0</v>
      </c>
      <c r="W27" s="53"/>
      <c r="X27" s="53"/>
      <c r="Y27" s="53"/>
      <c r="Z27" s="53"/>
      <c r="AS27" s="8"/>
      <c r="AT27" s="8"/>
      <c r="AU27"/>
      <c r="AV27"/>
      <c r="AW27"/>
    </row>
    <row r="28" spans="3:22" ht="18">
      <c r="C28" s="9" t="s">
        <v>69</v>
      </c>
      <c r="D28" s="111"/>
      <c r="E28" s="3">
        <f>Eingaben!E14</f>
        <v>552</v>
      </c>
      <c r="F28" s="280">
        <f>Eingaben!F14</f>
        <v>1</v>
      </c>
      <c r="G28" s="3">
        <f>Eingaben!G14</f>
        <v>554</v>
      </c>
      <c r="H28" s="280">
        <f>Eingaben!H14</f>
        <v>0</v>
      </c>
      <c r="I28" s="3">
        <f>Eingaben!I14</f>
        <v>501</v>
      </c>
      <c r="J28" s="280">
        <f>Eingaben!J14</f>
        <v>2</v>
      </c>
      <c r="K28" s="3">
        <f>Eingaben!K14</f>
        <v>634</v>
      </c>
      <c r="L28" s="280">
        <f>Eingaben!L14</f>
        <v>1</v>
      </c>
      <c r="M28" s="3">
        <f>Eingaben!M14</f>
        <v>428</v>
      </c>
      <c r="N28" s="280">
        <f>Eingaben!N14</f>
        <v>1</v>
      </c>
      <c r="O28" s="3">
        <f>Eingaben!O14</f>
        <v>542</v>
      </c>
      <c r="P28" s="280">
        <f>Eingaben!P14</f>
        <v>2</v>
      </c>
      <c r="Q28" s="3">
        <f>Eingaben!Q14</f>
        <v>518</v>
      </c>
      <c r="R28" s="280">
        <f>Eingaben!R14</f>
        <v>0</v>
      </c>
      <c r="S28" s="158"/>
      <c r="T28" s="3">
        <f>SUM(T22:T25)</f>
        <v>3729</v>
      </c>
      <c r="U28" s="280">
        <f>Eingaben!U14</f>
        <v>7</v>
      </c>
      <c r="V28" s="190">
        <f>COUNTIF(E22:E26,"&gt;0")+COUNTIF(G22:G26,"&gt;0")+COUNTIF(I22:I26,"&gt;0")+COUNTIF(K22:K26,"&gt;0")+COUNTIF(M22:M26,"&gt;0")+COUNTIF(Q22:Q26,"&gt;0")+COUNTIF(O22:O26,"&gt;0")</f>
        <v>21</v>
      </c>
    </row>
    <row r="29" spans="3:49" s="6" customFormat="1" ht="18">
      <c r="C29" s="9" t="s">
        <v>70</v>
      </c>
      <c r="D29" s="111"/>
      <c r="E29"/>
      <c r="F29" s="280">
        <f>Eingaben!F15</f>
        <v>0</v>
      </c>
      <c r="G29"/>
      <c r="H29" s="280">
        <f>Eingaben!H15</f>
        <v>0</v>
      </c>
      <c r="I29"/>
      <c r="J29" s="280">
        <f>Eingaben!J15</f>
        <v>0</v>
      </c>
      <c r="K29"/>
      <c r="L29" s="280">
        <f>Eingaben!L15</f>
        <v>2</v>
      </c>
      <c r="M29"/>
      <c r="N29" s="280">
        <f>Eingaben!N15</f>
        <v>0</v>
      </c>
      <c r="O29"/>
      <c r="P29" s="280">
        <f>Eingaben!P15</f>
        <v>2</v>
      </c>
      <c r="Q29"/>
      <c r="R29" s="280">
        <f>Eingaben!R15</f>
        <v>0</v>
      </c>
      <c r="S29" s="157"/>
      <c r="T29" s="203"/>
      <c r="U29" s="283">
        <f>Eingaben!U15</f>
        <v>4</v>
      </c>
      <c r="V29" s="53"/>
      <c r="W29" s="53"/>
      <c r="X29" s="53"/>
      <c r="Y29" s="53"/>
      <c r="Z29" s="53"/>
      <c r="AS29" s="8"/>
      <c r="AT29" s="8"/>
      <c r="AU29"/>
      <c r="AV29"/>
      <c r="AW29"/>
    </row>
    <row r="30" spans="3:49" s="6" customFormat="1" ht="18">
      <c r="C30" s="9" t="s">
        <v>66</v>
      </c>
      <c r="D30" s="111"/>
      <c r="E30" s="275">
        <f>Eingaben!E16</f>
        <v>0</v>
      </c>
      <c r="F30" s="274">
        <f>Eingaben!F16</f>
        <v>1</v>
      </c>
      <c r="G30" s="275">
        <f>Eingaben!G16</f>
        <v>0</v>
      </c>
      <c r="H30" s="274">
        <f>Eingaben!H16</f>
        <v>0</v>
      </c>
      <c r="I30" s="275">
        <f>Eingaben!I16</f>
        <v>0</v>
      </c>
      <c r="J30" s="274">
        <f>Eingaben!J16</f>
        <v>2</v>
      </c>
      <c r="K30" s="275">
        <f>Eingaben!K16</f>
        <v>0</v>
      </c>
      <c r="L30" s="274">
        <f>Eingaben!L16</f>
        <v>3</v>
      </c>
      <c r="M30" s="275">
        <f>Eingaben!M16</f>
        <v>0</v>
      </c>
      <c r="N30" s="274">
        <f>Eingaben!N16</f>
        <v>1</v>
      </c>
      <c r="O30" s="275">
        <f>Eingaben!O16</f>
        <v>0</v>
      </c>
      <c r="P30" s="274">
        <f>Eingaben!P16</f>
        <v>4</v>
      </c>
      <c r="Q30" s="275">
        <f>Eingaben!Q16</f>
        <v>0</v>
      </c>
      <c r="R30" s="274">
        <f>Eingaben!R16</f>
        <v>0</v>
      </c>
      <c r="S30" s="274"/>
      <c r="T30" s="275"/>
      <c r="U30" s="275">
        <f>Eingaben!U16</f>
        <v>11</v>
      </c>
      <c r="V30" s="53"/>
      <c r="W30" s="53"/>
      <c r="X30" s="53"/>
      <c r="Y30" s="53"/>
      <c r="Z30" s="53"/>
      <c r="AS30" s="8"/>
      <c r="AT30" s="8"/>
      <c r="AU30"/>
      <c r="AV30"/>
      <c r="AW30"/>
    </row>
    <row r="31" spans="3:49" s="6" customFormat="1" ht="18">
      <c r="C31" s="9"/>
      <c r="D31" s="111"/>
      <c r="E31" s="5"/>
      <c r="F31" s="158"/>
      <c r="G31" s="5"/>
      <c r="H31" s="158"/>
      <c r="I31" s="5"/>
      <c r="J31" s="158"/>
      <c r="K31" s="5"/>
      <c r="L31" s="158"/>
      <c r="M31" s="5"/>
      <c r="N31" s="158"/>
      <c r="O31" s="5"/>
      <c r="P31" s="158"/>
      <c r="Q31" s="5"/>
      <c r="R31" s="158"/>
      <c r="S31" s="158"/>
      <c r="T31" s="392" t="s">
        <v>6</v>
      </c>
      <c r="U31" s="392"/>
      <c r="V31" s="53"/>
      <c r="W31" s="53"/>
      <c r="X31" s="53"/>
      <c r="Y31" s="53"/>
      <c r="Z31" s="53"/>
      <c r="AS31" s="8"/>
      <c r="AT31" s="8"/>
      <c r="AU31"/>
      <c r="AV31"/>
      <c r="AW31"/>
    </row>
    <row r="32" spans="3:49" s="6" customFormat="1" ht="18">
      <c r="C32"/>
      <c r="D32"/>
      <c r="E32"/>
      <c r="F32" s="213"/>
      <c r="G32"/>
      <c r="H32" s="213"/>
      <c r="I32"/>
      <c r="J32" s="213"/>
      <c r="K32"/>
      <c r="L32" s="213"/>
      <c r="M32"/>
      <c r="N32" s="213"/>
      <c r="O32"/>
      <c r="P32" s="213"/>
      <c r="Q32"/>
      <c r="R32" s="213"/>
      <c r="S32" s="213"/>
      <c r="T32" s="403">
        <f>Eingaben!$X$14</f>
        <v>177.57142857142858</v>
      </c>
      <c r="U32" s="404"/>
      <c r="V32" s="53"/>
      <c r="W32" s="53"/>
      <c r="X32" s="53"/>
      <c r="Y32" s="53"/>
      <c r="Z32" s="53"/>
      <c r="AS32" s="8"/>
      <c r="AT32" s="8"/>
      <c r="AU32"/>
      <c r="AV32"/>
      <c r="AW32"/>
    </row>
    <row r="33" spans="2:49" s="17" customFormat="1" ht="7.5" customHeight="1" outlineLevel="1" thickBot="1">
      <c r="B33" s="18"/>
      <c r="C33" s="19"/>
      <c r="D33" s="20"/>
      <c r="E33" s="19"/>
      <c r="F33" s="164"/>
      <c r="G33" s="20"/>
      <c r="H33" s="164"/>
      <c r="I33" s="19"/>
      <c r="J33" s="164"/>
      <c r="K33" s="19"/>
      <c r="L33" s="164"/>
      <c r="M33" s="19"/>
      <c r="N33" s="164"/>
      <c r="O33" s="19"/>
      <c r="P33" s="164"/>
      <c r="Q33" s="19"/>
      <c r="R33" s="164"/>
      <c r="S33" s="164"/>
      <c r="T33" s="19"/>
      <c r="U33" s="19"/>
      <c r="V33" s="35"/>
      <c r="W33" s="35"/>
      <c r="X33" s="35"/>
      <c r="Y33" s="35"/>
      <c r="Z33" s="35"/>
      <c r="AA33" s="37"/>
      <c r="AB33" s="35"/>
      <c r="AC33" s="35"/>
      <c r="AD33" s="35"/>
      <c r="AE33" s="35"/>
      <c r="AF33" s="35"/>
      <c r="AG33" s="35"/>
      <c r="AH33" s="35"/>
      <c r="AI33" s="35"/>
      <c r="AJ33" s="35"/>
      <c r="AK33" s="35"/>
      <c r="AL33" s="35"/>
      <c r="AM33" s="35"/>
      <c r="AN33" s="22"/>
      <c r="AO33" s="38"/>
      <c r="AP33" s="22"/>
      <c r="AQ33" s="22"/>
      <c r="AR33" s="23"/>
      <c r="AS33" s="8"/>
      <c r="AT33" s="8"/>
      <c r="AU33"/>
      <c r="AV33"/>
      <c r="AW33"/>
    </row>
    <row r="34" spans="2:49" s="17" customFormat="1" ht="7.5" customHeight="1" outlineLevel="1" thickTop="1">
      <c r="B34" s="24"/>
      <c r="C34" s="25"/>
      <c r="D34" s="26"/>
      <c r="E34" s="25"/>
      <c r="F34" s="216"/>
      <c r="G34" s="26"/>
      <c r="H34" s="168"/>
      <c r="I34" s="26"/>
      <c r="J34" s="168"/>
      <c r="K34" s="25"/>
      <c r="L34" s="168"/>
      <c r="M34" s="25"/>
      <c r="N34" s="168"/>
      <c r="O34" s="25"/>
      <c r="P34" s="168"/>
      <c r="Q34" s="25"/>
      <c r="R34" s="168"/>
      <c r="S34" s="168"/>
      <c r="T34" s="25"/>
      <c r="U34" s="25"/>
      <c r="V34" s="35"/>
      <c r="W34" s="35"/>
      <c r="X34" s="35"/>
      <c r="Y34" s="35"/>
      <c r="Z34" s="35"/>
      <c r="AA34" s="37"/>
      <c r="AB34" s="35"/>
      <c r="AC34" s="35"/>
      <c r="AD34" s="35"/>
      <c r="AE34" s="35"/>
      <c r="AF34" s="35"/>
      <c r="AG34" s="35"/>
      <c r="AH34" s="35"/>
      <c r="AI34" s="35"/>
      <c r="AJ34" s="35"/>
      <c r="AK34" s="35"/>
      <c r="AL34" s="35"/>
      <c r="AM34" s="35"/>
      <c r="AN34" s="22"/>
      <c r="AO34" s="38"/>
      <c r="AP34" s="22"/>
      <c r="AQ34" s="22"/>
      <c r="AR34" s="23"/>
      <c r="AS34" s="8"/>
      <c r="AT34" s="8"/>
      <c r="AU34"/>
      <c r="AV34"/>
      <c r="AW34"/>
    </row>
    <row r="35" spans="2:49" s="17" customFormat="1" ht="20.25" customHeight="1" outlineLevel="1">
      <c r="B35" s="27"/>
      <c r="E35" s="28"/>
      <c r="F35" s="208"/>
      <c r="G35" s="42" t="str">
        <f>G3</f>
        <v>Club - Pokal  Finale 2007</v>
      </c>
      <c r="H35" s="208"/>
      <c r="I35" s="28"/>
      <c r="J35" s="208"/>
      <c r="K35" s="28"/>
      <c r="L35" s="208"/>
      <c r="M35" s="28"/>
      <c r="N35" s="208"/>
      <c r="O35" s="28"/>
      <c r="P35" s="208"/>
      <c r="Q35" s="28"/>
      <c r="R35" s="208"/>
      <c r="S35" s="208"/>
      <c r="T35" s="28"/>
      <c r="U35" s="28"/>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8"/>
      <c r="AR35" s="23"/>
      <c r="AS35" s="8"/>
      <c r="AT35" s="8"/>
      <c r="AU35"/>
      <c r="AV35"/>
      <c r="AW35"/>
    </row>
    <row r="36" spans="2:49" s="17" customFormat="1" ht="12" customHeight="1" outlineLevel="1">
      <c r="B36" s="27"/>
      <c r="C36" s="30">
        <f ca="1">NOW()</f>
        <v>39300.68422534722</v>
      </c>
      <c r="E36" s="29"/>
      <c r="F36" s="217"/>
      <c r="G36" s="29"/>
      <c r="H36" s="176"/>
      <c r="I36" s="29"/>
      <c r="J36" s="176"/>
      <c r="K36" s="31"/>
      <c r="L36" s="176"/>
      <c r="N36" s="176"/>
      <c r="O36" s="29"/>
      <c r="Q36" s="29"/>
      <c r="R36" s="222" t="s">
        <v>252</v>
      </c>
      <c r="S36" s="222"/>
      <c r="T36" s="29"/>
      <c r="U36" s="29"/>
      <c r="V36" s="35"/>
      <c r="W36" s="35"/>
      <c r="X36" s="35"/>
      <c r="Y36" s="35"/>
      <c r="Z36" s="35"/>
      <c r="AA36" s="117"/>
      <c r="AB36" s="117"/>
      <c r="AC36" s="35"/>
      <c r="AD36" s="35"/>
      <c r="AE36" s="35"/>
      <c r="AF36" s="35"/>
      <c r="AG36" s="35"/>
      <c r="AH36" s="35"/>
      <c r="AI36" s="117"/>
      <c r="AJ36" s="35"/>
      <c r="AK36" s="35"/>
      <c r="AL36" s="35"/>
      <c r="AM36" s="35"/>
      <c r="AN36" s="35"/>
      <c r="AO36" s="37"/>
      <c r="AP36" s="35"/>
      <c r="AQ36" s="35"/>
      <c r="AR36" s="23"/>
      <c r="AS36" s="8"/>
      <c r="AT36" s="8"/>
      <c r="AU36"/>
      <c r="AV36"/>
      <c r="AW36"/>
    </row>
    <row r="37" spans="3:49" s="17" customFormat="1" ht="20.25" customHeight="1" outlineLevel="1">
      <c r="C37" s="162">
        <f>C5</f>
        <v>39264</v>
      </c>
      <c r="E37" s="32"/>
      <c r="F37" s="218"/>
      <c r="H37" s="172"/>
      <c r="J37" s="172"/>
      <c r="K37" s="42"/>
      <c r="L37" s="176"/>
      <c r="N37" s="172"/>
      <c r="O37" s="259" t="str">
        <f>O5</f>
        <v>Mainfranken Bowling Bamberg</v>
      </c>
      <c r="P37" s="172"/>
      <c r="R37" s="172"/>
      <c r="S37" s="172"/>
      <c r="T37" s="32"/>
      <c r="U37" s="32"/>
      <c r="V37" s="117"/>
      <c r="W37" s="117"/>
      <c r="X37" s="35"/>
      <c r="Y37" s="117"/>
      <c r="Z37" s="117"/>
      <c r="AA37" s="118"/>
      <c r="AB37" s="119"/>
      <c r="AC37" s="119"/>
      <c r="AD37" s="117"/>
      <c r="AE37" s="119"/>
      <c r="AF37" s="119"/>
      <c r="AG37" s="119"/>
      <c r="AH37" s="119"/>
      <c r="AI37" s="119"/>
      <c r="AJ37" s="119"/>
      <c r="AK37" s="119"/>
      <c r="AL37" s="119"/>
      <c r="AM37" s="119"/>
      <c r="AN37" s="119"/>
      <c r="AO37" s="120"/>
      <c r="AP37" s="121"/>
      <c r="AQ37" s="119"/>
      <c r="AR37" s="122"/>
      <c r="AS37" s="8"/>
      <c r="AT37" s="8"/>
      <c r="AU37"/>
      <c r="AV37"/>
      <c r="AW37"/>
    </row>
    <row r="38" spans="2:247" s="33" customFormat="1" ht="7.5" customHeight="1" outlineLevel="1" thickBot="1">
      <c r="B38" s="34"/>
      <c r="C38" s="35"/>
      <c r="D38" s="36"/>
      <c r="E38" s="35"/>
      <c r="F38" s="210"/>
      <c r="G38" s="36"/>
      <c r="H38" s="210"/>
      <c r="I38" s="35"/>
      <c r="J38" s="210"/>
      <c r="K38" s="35"/>
      <c r="L38" s="210"/>
      <c r="M38" s="35"/>
      <c r="N38" s="210"/>
      <c r="O38" s="35"/>
      <c r="P38" s="210"/>
      <c r="Q38" s="35"/>
      <c r="R38" s="210"/>
      <c r="S38" s="210"/>
      <c r="T38" s="35"/>
      <c r="U38" s="35"/>
      <c r="V38" s="52"/>
      <c r="W38" s="52"/>
      <c r="X38" s="52"/>
      <c r="Y38" s="52"/>
      <c r="Z38" s="52"/>
      <c r="AA38" s="37"/>
      <c r="AB38" s="35"/>
      <c r="AC38" s="35"/>
      <c r="AD38" s="35"/>
      <c r="AE38" s="35"/>
      <c r="AF38" s="35"/>
      <c r="AG38" s="35"/>
      <c r="AH38" s="35"/>
      <c r="AI38" s="35"/>
      <c r="AJ38" s="35"/>
      <c r="AK38" s="35"/>
      <c r="AL38" s="35"/>
      <c r="AM38" s="35"/>
      <c r="AN38" s="22"/>
      <c r="AO38" s="38"/>
      <c r="AP38" s="22"/>
      <c r="AQ38" s="22"/>
      <c r="AR38" s="22"/>
      <c r="AS38" s="8"/>
      <c r="AT38" s="8"/>
      <c r="AU38"/>
      <c r="AV38"/>
      <c r="AW38"/>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row>
    <row r="39" spans="2:247" s="33" customFormat="1" ht="7.5" customHeight="1" outlineLevel="1" thickTop="1">
      <c r="B39" s="24"/>
      <c r="C39" s="25"/>
      <c r="D39" s="39"/>
      <c r="E39" s="25"/>
      <c r="F39" s="168"/>
      <c r="G39" s="39"/>
      <c r="H39" s="168"/>
      <c r="I39" s="25"/>
      <c r="J39" s="168"/>
      <c r="K39" s="25"/>
      <c r="L39" s="168"/>
      <c r="M39" s="25"/>
      <c r="N39" s="168"/>
      <c r="O39" s="25"/>
      <c r="P39" s="168"/>
      <c r="Q39" s="25"/>
      <c r="R39" s="168"/>
      <c r="S39" s="168"/>
      <c r="T39" s="25"/>
      <c r="U39" s="25"/>
      <c r="V39" s="52"/>
      <c r="W39" s="52"/>
      <c r="X39" s="52"/>
      <c r="Y39" s="52"/>
      <c r="Z39" s="52"/>
      <c r="AA39" s="37"/>
      <c r="AB39" s="35"/>
      <c r="AC39" s="35"/>
      <c r="AD39" s="35"/>
      <c r="AE39" s="35"/>
      <c r="AF39" s="35"/>
      <c r="AG39" s="35"/>
      <c r="AH39" s="35"/>
      <c r="AI39" s="35"/>
      <c r="AJ39" s="35"/>
      <c r="AK39" s="35"/>
      <c r="AL39" s="35"/>
      <c r="AM39" s="35"/>
      <c r="AN39" s="22"/>
      <c r="AO39" s="38"/>
      <c r="AP39" s="22"/>
      <c r="AQ39" s="22"/>
      <c r="AR39" s="22"/>
      <c r="AS39" s="8"/>
      <c r="AT39" s="8"/>
      <c r="AU39"/>
      <c r="AV39"/>
      <c r="AW39"/>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row>
    <row r="40" spans="2:247" s="149" customFormat="1" ht="28.5" outlineLevel="1">
      <c r="B40" s="147"/>
      <c r="C40" s="148" t="s">
        <v>32</v>
      </c>
      <c r="E40" s="150"/>
      <c r="F40" s="219"/>
      <c r="G40" s="148" t="str">
        <f>G8</f>
        <v>Gruppe 1</v>
      </c>
      <c r="H40" s="211"/>
      <c r="J40" s="221"/>
      <c r="K40" s="150"/>
      <c r="L40" s="211"/>
      <c r="M40" s="150"/>
      <c r="N40" s="221"/>
      <c r="P40" s="221"/>
      <c r="R40" s="221"/>
      <c r="S40" s="221"/>
      <c r="T40" s="150"/>
      <c r="U40" s="150"/>
      <c r="V40" s="147"/>
      <c r="W40" s="147"/>
      <c r="X40" s="147"/>
      <c r="Y40" s="147"/>
      <c r="Z40" s="147"/>
      <c r="AA40" s="151"/>
      <c r="AB40" s="150"/>
      <c r="AC40" s="150"/>
      <c r="AD40" s="150"/>
      <c r="AE40" s="150"/>
      <c r="AF40" s="150"/>
      <c r="AG40" s="150"/>
      <c r="AH40" s="150"/>
      <c r="AI40" s="150"/>
      <c r="AJ40" s="150"/>
      <c r="AK40" s="150"/>
      <c r="AL40" s="150"/>
      <c r="AM40" s="150"/>
      <c r="AN40" s="152"/>
      <c r="AO40" s="153"/>
      <c r="AP40" s="152"/>
      <c r="AQ40" s="152"/>
      <c r="AR40" s="152"/>
      <c r="AS40" s="154"/>
      <c r="AT40" s="154"/>
      <c r="AU40" s="155"/>
      <c r="AV40" s="155"/>
      <c r="AW40" s="155"/>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156"/>
      <c r="EK40" s="156"/>
      <c r="EL40" s="156"/>
      <c r="EM40" s="156"/>
      <c r="EN40" s="156"/>
      <c r="EO40" s="156"/>
      <c r="EP40" s="156"/>
      <c r="EQ40" s="156"/>
      <c r="ER40" s="156"/>
      <c r="ES40" s="156"/>
      <c r="ET40" s="156"/>
      <c r="EU40" s="156"/>
      <c r="EV40" s="156"/>
      <c r="EW40" s="156"/>
      <c r="EX40" s="156"/>
      <c r="EY40" s="156"/>
      <c r="EZ40" s="156"/>
      <c r="FA40" s="156"/>
      <c r="FB40" s="156"/>
      <c r="FC40" s="156"/>
      <c r="FD40" s="156"/>
      <c r="FE40" s="156"/>
      <c r="FF40" s="156"/>
      <c r="FG40" s="156"/>
      <c r="FH40" s="156"/>
      <c r="FI40" s="156"/>
      <c r="FJ40" s="156"/>
      <c r="FK40" s="156"/>
      <c r="FL40" s="156"/>
      <c r="FM40" s="156"/>
      <c r="FN40" s="156"/>
      <c r="FO40" s="156"/>
      <c r="FP40" s="156"/>
      <c r="FQ40" s="156"/>
      <c r="FR40" s="156"/>
      <c r="FS40" s="156"/>
      <c r="FT40" s="156"/>
      <c r="FU40" s="156"/>
      <c r="FV40" s="156"/>
      <c r="FW40" s="156"/>
      <c r="FX40" s="156"/>
      <c r="FY40" s="156"/>
      <c r="FZ40" s="156"/>
      <c r="GA40" s="156"/>
      <c r="GB40" s="156"/>
      <c r="GC40" s="156"/>
      <c r="GD40" s="156"/>
      <c r="GE40" s="156"/>
      <c r="GF40" s="156"/>
      <c r="GG40" s="156"/>
      <c r="GH40" s="156"/>
      <c r="GI40" s="156"/>
      <c r="GJ40" s="156"/>
      <c r="GK40" s="156"/>
      <c r="GL40" s="156"/>
      <c r="GM40" s="156"/>
      <c r="GN40" s="156"/>
      <c r="GO40" s="156"/>
      <c r="GP40" s="156"/>
      <c r="GQ40" s="156"/>
      <c r="GR40" s="156"/>
      <c r="GS40" s="156"/>
      <c r="GT40" s="156"/>
      <c r="GU40" s="156"/>
      <c r="GV40" s="156"/>
      <c r="GW40" s="156"/>
      <c r="GX40" s="156"/>
      <c r="GY40" s="156"/>
      <c r="GZ40" s="156"/>
      <c r="HA40" s="156"/>
      <c r="HB40" s="156"/>
      <c r="HC40" s="156"/>
      <c r="HD40" s="156"/>
      <c r="HE40" s="156"/>
      <c r="HF40" s="156"/>
      <c r="HG40" s="156"/>
      <c r="HH40" s="156"/>
      <c r="HI40" s="156"/>
      <c r="HJ40" s="156"/>
      <c r="HK40" s="156"/>
      <c r="HL40" s="156"/>
      <c r="HM40" s="156"/>
      <c r="HN40" s="156"/>
      <c r="HO40" s="156"/>
      <c r="HP40" s="156"/>
      <c r="HQ40" s="156"/>
      <c r="HR40" s="156"/>
      <c r="HS40" s="156"/>
      <c r="HT40" s="156"/>
      <c r="HU40" s="156"/>
      <c r="HV40" s="156"/>
      <c r="HW40" s="156"/>
      <c r="HX40" s="156"/>
      <c r="HY40" s="156"/>
      <c r="HZ40" s="156"/>
      <c r="IA40" s="156"/>
      <c r="IB40" s="156"/>
      <c r="IC40" s="156"/>
      <c r="ID40" s="156"/>
      <c r="IE40" s="156"/>
      <c r="IF40" s="156"/>
      <c r="IG40" s="156"/>
      <c r="IH40" s="156"/>
      <c r="II40" s="156"/>
      <c r="IJ40" s="156"/>
      <c r="IK40" s="156"/>
      <c r="IL40" s="156"/>
      <c r="IM40" s="156"/>
    </row>
    <row r="41" spans="2:247" s="33" customFormat="1" ht="7.5" customHeight="1" outlineLevel="1" thickBot="1">
      <c r="B41" s="18"/>
      <c r="C41" s="19"/>
      <c r="D41" s="20"/>
      <c r="E41" s="19"/>
      <c r="F41" s="164"/>
      <c r="G41" s="20"/>
      <c r="H41" s="164"/>
      <c r="I41" s="19"/>
      <c r="J41" s="164"/>
      <c r="K41" s="19"/>
      <c r="L41" s="164"/>
      <c r="M41" s="19"/>
      <c r="N41" s="164"/>
      <c r="O41" s="19"/>
      <c r="P41" s="164"/>
      <c r="Q41" s="19"/>
      <c r="R41" s="164"/>
      <c r="S41" s="164"/>
      <c r="T41" s="19"/>
      <c r="U41" s="19"/>
      <c r="V41" s="52"/>
      <c r="W41" s="52"/>
      <c r="X41" s="52"/>
      <c r="Y41" s="52"/>
      <c r="Z41" s="52"/>
      <c r="AA41" s="37"/>
      <c r="AB41" s="35"/>
      <c r="AC41" s="35"/>
      <c r="AD41" s="35"/>
      <c r="AE41" s="35"/>
      <c r="AF41" s="35"/>
      <c r="AG41" s="35"/>
      <c r="AH41" s="35"/>
      <c r="AI41" s="35"/>
      <c r="AJ41" s="35"/>
      <c r="AK41" s="35"/>
      <c r="AL41" s="35"/>
      <c r="AM41" s="35"/>
      <c r="AN41" s="22"/>
      <c r="AO41" s="38"/>
      <c r="AP41" s="22"/>
      <c r="AQ41" s="22"/>
      <c r="AR41" s="22"/>
      <c r="AS41" s="8"/>
      <c r="AT41" s="8"/>
      <c r="AU41"/>
      <c r="AV41"/>
      <c r="AW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row>
    <row r="42" spans="2:247" s="33" customFormat="1" ht="7.5" customHeight="1" thickTop="1">
      <c r="B42" s="34"/>
      <c r="C42" s="35"/>
      <c r="D42" s="36"/>
      <c r="E42" s="35"/>
      <c r="F42" s="210"/>
      <c r="G42" s="36"/>
      <c r="H42" s="210"/>
      <c r="I42" s="35"/>
      <c r="J42" s="210"/>
      <c r="K42" s="35"/>
      <c r="L42" s="210"/>
      <c r="M42" s="35"/>
      <c r="N42" s="210"/>
      <c r="O42" s="35"/>
      <c r="P42" s="210"/>
      <c r="Q42" s="35"/>
      <c r="R42" s="210"/>
      <c r="S42" s="210"/>
      <c r="T42" s="35"/>
      <c r="U42" s="35"/>
      <c r="V42" s="52"/>
      <c r="W42" s="52"/>
      <c r="X42" s="52"/>
      <c r="Y42" s="52"/>
      <c r="Z42" s="52"/>
      <c r="AA42" s="37"/>
      <c r="AB42" s="35"/>
      <c r="AC42" s="35"/>
      <c r="AD42" s="35"/>
      <c r="AE42" s="35"/>
      <c r="AF42" s="35"/>
      <c r="AG42" s="35"/>
      <c r="AH42" s="35"/>
      <c r="AI42" s="35"/>
      <c r="AJ42" s="35"/>
      <c r="AK42" s="35"/>
      <c r="AL42" s="35"/>
      <c r="AM42" s="35"/>
      <c r="AN42" s="22"/>
      <c r="AO42" s="38"/>
      <c r="AP42" s="22"/>
      <c r="AQ42" s="22"/>
      <c r="AR42" s="22"/>
      <c r="AS42" s="8"/>
      <c r="AT42" s="8"/>
      <c r="AU42"/>
      <c r="AV42"/>
      <c r="AW42"/>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c r="IM42" s="41"/>
    </row>
    <row r="43" spans="2:49" s="4" customFormat="1" ht="18">
      <c r="B43" s="2" t="s">
        <v>13</v>
      </c>
      <c r="C43" s="65"/>
      <c r="D43" s="112" t="s">
        <v>0</v>
      </c>
      <c r="E43" s="392">
        <f>Robin!$H$2</f>
        <v>16</v>
      </c>
      <c r="F43" s="392"/>
      <c r="G43" s="392">
        <f>Robin!$K$2</f>
        <v>18</v>
      </c>
      <c r="H43" s="392"/>
      <c r="I43" s="392">
        <f>Robin!$L$2</f>
        <v>19</v>
      </c>
      <c r="J43" s="392"/>
      <c r="K43" s="392">
        <f>Robin!$I$2</f>
        <v>17</v>
      </c>
      <c r="L43" s="392"/>
      <c r="M43" s="392">
        <f>Robin!$N$2</f>
        <v>20</v>
      </c>
      <c r="N43" s="392"/>
      <c r="O43" s="392">
        <f>Robin!$F$2</f>
        <v>15</v>
      </c>
      <c r="P43" s="392"/>
      <c r="Q43" s="392">
        <f>Robin!$O$2</f>
        <v>21</v>
      </c>
      <c r="R43" s="392"/>
      <c r="S43" s="5"/>
      <c r="T43" s="2"/>
      <c r="U43" s="2"/>
      <c r="V43" s="53"/>
      <c r="W43" s="53"/>
      <c r="X43" s="53"/>
      <c r="Y43" s="53"/>
      <c r="Z43" s="53"/>
      <c r="AA43" s="6"/>
      <c r="AB43" s="6"/>
      <c r="AC43" s="6"/>
      <c r="AD43" s="6"/>
      <c r="AE43" s="6"/>
      <c r="AF43" s="6"/>
      <c r="AG43" s="6"/>
      <c r="AH43" s="6"/>
      <c r="AI43" s="6"/>
      <c r="AJ43" s="6"/>
      <c r="AK43" s="6"/>
      <c r="AL43" s="6"/>
      <c r="AM43" s="6"/>
      <c r="AN43" s="6"/>
      <c r="AO43" s="6"/>
      <c r="AP43" s="6"/>
      <c r="AQ43" s="6"/>
      <c r="AR43" s="6"/>
      <c r="AS43" s="8"/>
      <c r="AT43" s="8"/>
      <c r="AU43"/>
      <c r="AV43"/>
      <c r="AW43"/>
    </row>
    <row r="44" spans="3:49" s="4" customFormat="1" ht="21" customHeight="1">
      <c r="C44" s="66"/>
      <c r="D44" s="113"/>
      <c r="E44" s="400" t="str">
        <f>Robin!$C$33</f>
        <v>Raubritter Hallstadt 1</v>
      </c>
      <c r="F44" s="394"/>
      <c r="G44" s="400" t="str">
        <f>Robin!$C$21</f>
        <v>Delphin München 1</v>
      </c>
      <c r="H44" s="394"/>
      <c r="I44" s="400" t="str">
        <f>Robin!$C$3</f>
        <v>BSC Pfaffenhofen 1</v>
      </c>
      <c r="J44" s="394"/>
      <c r="K44" s="400" t="str">
        <f>Robin!$C$45</f>
        <v>Castra Regina Regensburg 1</v>
      </c>
      <c r="L44" s="394"/>
      <c r="M44" s="400" t="str">
        <f>Robin!$C$15</f>
        <v>Tiger Augsburg 2</v>
      </c>
      <c r="N44" s="394"/>
      <c r="O44" s="400" t="str">
        <f>Robin!$C$27</f>
        <v>Germania Bayreuth 4</v>
      </c>
      <c r="P44" s="394"/>
      <c r="Q44" s="400" t="str">
        <f>Robin!$C$39</f>
        <v>SW Würzburg 2</v>
      </c>
      <c r="R44" s="394"/>
      <c r="S44" s="262"/>
      <c r="V44" s="53"/>
      <c r="W44" s="53"/>
      <c r="X44" s="53"/>
      <c r="Y44" s="53"/>
      <c r="Z44" s="53"/>
      <c r="AA44" s="6"/>
      <c r="AB44" s="6"/>
      <c r="AC44" s="6"/>
      <c r="AD44" s="6"/>
      <c r="AE44" s="6"/>
      <c r="AF44" s="6"/>
      <c r="AG44" s="6"/>
      <c r="AH44" s="6"/>
      <c r="AI44" s="6"/>
      <c r="AJ44" s="6"/>
      <c r="AK44" s="6"/>
      <c r="AL44" s="6"/>
      <c r="AM44" s="6"/>
      <c r="AN44" s="6"/>
      <c r="AO44" s="6"/>
      <c r="AP44" s="6"/>
      <c r="AQ44" s="6"/>
      <c r="AR44" s="6"/>
      <c r="AS44" s="8"/>
      <c r="AT44" s="8"/>
      <c r="AU44"/>
      <c r="AV44"/>
      <c r="AW44"/>
    </row>
    <row r="45" spans="3:49" s="4" customFormat="1" ht="21" customHeight="1">
      <c r="C45" s="2"/>
      <c r="D45" s="113"/>
      <c r="E45" s="401"/>
      <c r="F45" s="396"/>
      <c r="G45" s="401"/>
      <c r="H45" s="396"/>
      <c r="I45" s="401"/>
      <c r="J45" s="396"/>
      <c r="K45" s="401"/>
      <c r="L45" s="396"/>
      <c r="M45" s="401"/>
      <c r="N45" s="396"/>
      <c r="O45" s="401"/>
      <c r="P45" s="396"/>
      <c r="Q45" s="401"/>
      <c r="R45" s="396"/>
      <c r="S45" s="262"/>
      <c r="V45" s="53"/>
      <c r="W45" s="53"/>
      <c r="X45" s="53"/>
      <c r="Y45" s="53"/>
      <c r="Z45" s="53"/>
      <c r="AA45" s="6"/>
      <c r="AB45" s="6"/>
      <c r="AC45" s="6"/>
      <c r="AD45" s="6"/>
      <c r="AE45" s="6"/>
      <c r="AF45" s="6"/>
      <c r="AG45" s="6"/>
      <c r="AH45" s="6"/>
      <c r="AI45" s="6"/>
      <c r="AJ45" s="6"/>
      <c r="AK45" s="6"/>
      <c r="AL45" s="6"/>
      <c r="AM45" s="6"/>
      <c r="AN45" s="6"/>
      <c r="AO45" s="6"/>
      <c r="AP45" s="6"/>
      <c r="AQ45" s="6"/>
      <c r="AR45" s="6"/>
      <c r="AS45" s="8"/>
      <c r="AT45" s="8"/>
      <c r="AU45"/>
      <c r="AV45"/>
      <c r="AW45"/>
    </row>
    <row r="46" spans="3:49" s="4" customFormat="1" ht="21" customHeight="1">
      <c r="C46" s="2"/>
      <c r="D46" s="113"/>
      <c r="E46" s="401"/>
      <c r="F46" s="396"/>
      <c r="G46" s="401"/>
      <c r="H46" s="396"/>
      <c r="I46" s="401"/>
      <c r="J46" s="396"/>
      <c r="K46" s="401"/>
      <c r="L46" s="396"/>
      <c r="M46" s="401"/>
      <c r="N46" s="396"/>
      <c r="O46" s="401"/>
      <c r="P46" s="396"/>
      <c r="Q46" s="401"/>
      <c r="R46" s="396"/>
      <c r="S46" s="262"/>
      <c r="V46" s="53"/>
      <c r="W46" s="53"/>
      <c r="X46" s="53"/>
      <c r="Y46" s="53"/>
      <c r="Z46" s="53"/>
      <c r="AA46" s="6"/>
      <c r="AB46" s="6"/>
      <c r="AC46" s="6"/>
      <c r="AD46" s="6"/>
      <c r="AE46" s="6"/>
      <c r="AF46" s="6"/>
      <c r="AG46" s="6"/>
      <c r="AH46" s="6"/>
      <c r="AI46" s="6"/>
      <c r="AJ46" s="6"/>
      <c r="AK46" s="6"/>
      <c r="AL46" s="6"/>
      <c r="AM46" s="6"/>
      <c r="AN46" s="6"/>
      <c r="AO46" s="6"/>
      <c r="AP46" s="6"/>
      <c r="AQ46" s="6"/>
      <c r="AR46" s="6"/>
      <c r="AS46" s="8"/>
      <c r="AT46" s="8"/>
      <c r="AU46"/>
      <c r="AV46"/>
      <c r="AW46"/>
    </row>
    <row r="47" spans="4:49" s="4" customFormat="1" ht="21" customHeight="1">
      <c r="D47" s="113"/>
      <c r="E47" s="401"/>
      <c r="F47" s="396"/>
      <c r="G47" s="401"/>
      <c r="H47" s="396"/>
      <c r="I47" s="401"/>
      <c r="J47" s="396"/>
      <c r="K47" s="401"/>
      <c r="L47" s="396"/>
      <c r="M47" s="401"/>
      <c r="N47" s="396"/>
      <c r="O47" s="401"/>
      <c r="P47" s="396"/>
      <c r="Q47" s="401"/>
      <c r="R47" s="396"/>
      <c r="S47" s="262"/>
      <c r="V47" s="53"/>
      <c r="W47" s="53"/>
      <c r="X47" s="53"/>
      <c r="Y47" s="53"/>
      <c r="Z47" s="53"/>
      <c r="AA47" s="6"/>
      <c r="AB47" s="6"/>
      <c r="AC47" s="6"/>
      <c r="AD47" s="6"/>
      <c r="AE47" s="6"/>
      <c r="AF47" s="6"/>
      <c r="AG47" s="6"/>
      <c r="AH47" s="6"/>
      <c r="AI47" s="6"/>
      <c r="AJ47" s="6"/>
      <c r="AK47" s="6"/>
      <c r="AL47" s="6"/>
      <c r="AM47" s="6"/>
      <c r="AN47" s="6"/>
      <c r="AO47" s="6"/>
      <c r="AP47" s="6"/>
      <c r="AQ47" s="6"/>
      <c r="AR47" s="6"/>
      <c r="AS47" s="8"/>
      <c r="AT47" s="8"/>
      <c r="AU47"/>
      <c r="AV47"/>
      <c r="AW47"/>
    </row>
    <row r="48" spans="3:49" s="4" customFormat="1" ht="21" customHeight="1">
      <c r="C48" s="103" t="str">
        <f>Robin!$C$9</f>
        <v>Delphin München 2</v>
      </c>
      <c r="D48" s="114"/>
      <c r="E48" s="401"/>
      <c r="F48" s="396"/>
      <c r="G48" s="401"/>
      <c r="H48" s="396"/>
      <c r="I48" s="401"/>
      <c r="J48" s="396"/>
      <c r="K48" s="401"/>
      <c r="L48" s="396"/>
      <c r="M48" s="401"/>
      <c r="N48" s="396"/>
      <c r="O48" s="401"/>
      <c r="P48" s="396"/>
      <c r="Q48" s="401"/>
      <c r="R48" s="396"/>
      <c r="S48" s="262"/>
      <c r="V48" s="53"/>
      <c r="W48" s="53"/>
      <c r="X48" s="53"/>
      <c r="Y48" s="53"/>
      <c r="Z48" s="53"/>
      <c r="AA48" s="6"/>
      <c r="AB48" s="6"/>
      <c r="AC48" s="6"/>
      <c r="AD48" s="6"/>
      <c r="AE48" s="6"/>
      <c r="AF48" s="6"/>
      <c r="AG48" s="6"/>
      <c r="AH48" s="6"/>
      <c r="AI48" s="6"/>
      <c r="AJ48" s="6"/>
      <c r="AK48" s="6"/>
      <c r="AL48" s="6"/>
      <c r="AM48" s="6"/>
      <c r="AN48" s="6"/>
      <c r="AO48" s="6"/>
      <c r="AP48" s="6"/>
      <c r="AQ48" s="6"/>
      <c r="AR48" s="6"/>
      <c r="AS48" s="8"/>
      <c r="AT48" s="8"/>
      <c r="AU48"/>
      <c r="AV48"/>
      <c r="AW48"/>
    </row>
    <row r="49" spans="4:49" s="4" customFormat="1" ht="21" customHeight="1">
      <c r="D49" s="113"/>
      <c r="E49" s="402"/>
      <c r="F49" s="398"/>
      <c r="G49" s="402"/>
      <c r="H49" s="398"/>
      <c r="I49" s="402"/>
      <c r="J49" s="398"/>
      <c r="K49" s="402"/>
      <c r="L49" s="398"/>
      <c r="M49" s="402"/>
      <c r="N49" s="398"/>
      <c r="O49" s="402"/>
      <c r="P49" s="398"/>
      <c r="Q49" s="402"/>
      <c r="R49" s="398"/>
      <c r="S49" s="262"/>
      <c r="V49" s="53"/>
      <c r="W49" s="53"/>
      <c r="X49" s="53"/>
      <c r="Y49" s="53"/>
      <c r="Z49" s="53"/>
      <c r="AA49" s="6"/>
      <c r="AB49" s="6"/>
      <c r="AC49" s="6"/>
      <c r="AD49" s="6"/>
      <c r="AE49" s="6"/>
      <c r="AF49" s="6"/>
      <c r="AG49" s="6"/>
      <c r="AH49" s="6"/>
      <c r="AI49" s="6"/>
      <c r="AJ49" s="6"/>
      <c r="AK49" s="6"/>
      <c r="AL49" s="6"/>
      <c r="AM49" s="6"/>
      <c r="AN49" s="6"/>
      <c r="AO49" s="6"/>
      <c r="AP49" s="6"/>
      <c r="AQ49" s="6"/>
      <c r="AR49" s="6"/>
      <c r="AS49" s="8"/>
      <c r="AT49" s="8"/>
      <c r="AU49"/>
      <c r="AV49"/>
      <c r="AW49"/>
    </row>
    <row r="50" spans="4:49" s="4" customFormat="1" ht="19.5" customHeight="1">
      <c r="D50" s="113" t="str">
        <f>D18</f>
        <v>Team</v>
      </c>
      <c r="E50" s="392" t="s">
        <v>56</v>
      </c>
      <c r="F50" s="392"/>
      <c r="G50" s="392" t="s">
        <v>60</v>
      </c>
      <c r="H50" s="392"/>
      <c r="I50" s="392" t="s">
        <v>57</v>
      </c>
      <c r="J50" s="392"/>
      <c r="K50" s="392" t="s">
        <v>63</v>
      </c>
      <c r="L50" s="392"/>
      <c r="M50" s="392" t="s">
        <v>58</v>
      </c>
      <c r="N50" s="392"/>
      <c r="O50" s="392" t="s">
        <v>65</v>
      </c>
      <c r="P50" s="392"/>
      <c r="Q50" s="392" t="s">
        <v>64</v>
      </c>
      <c r="R50" s="392"/>
      <c r="S50" s="5"/>
      <c r="V50" s="53"/>
      <c r="W50" s="53"/>
      <c r="X50" s="53"/>
      <c r="Y50" s="53"/>
      <c r="Z50" s="53"/>
      <c r="AA50" s="6"/>
      <c r="AB50" s="6"/>
      <c r="AC50" s="6"/>
      <c r="AD50" s="6"/>
      <c r="AE50" s="6"/>
      <c r="AF50" s="6"/>
      <c r="AG50" s="6"/>
      <c r="AH50" s="6"/>
      <c r="AI50" s="6"/>
      <c r="AJ50" s="6"/>
      <c r="AK50" s="6"/>
      <c r="AL50" s="6"/>
      <c r="AM50" s="6"/>
      <c r="AN50" s="6"/>
      <c r="AO50" s="6"/>
      <c r="AP50" s="6"/>
      <c r="AQ50" s="6"/>
      <c r="AR50" s="6"/>
      <c r="AS50" s="8"/>
      <c r="AT50" s="8"/>
      <c r="AU50"/>
      <c r="AV50"/>
      <c r="AW50"/>
    </row>
    <row r="51" spans="4:49" s="4" customFormat="1" ht="19.5" customHeight="1">
      <c r="D51" s="113"/>
      <c r="E51" s="5"/>
      <c r="F51" s="158"/>
      <c r="G51" s="5"/>
      <c r="H51" s="158"/>
      <c r="I51" s="5"/>
      <c r="J51" s="158"/>
      <c r="K51" s="5"/>
      <c r="L51" s="158"/>
      <c r="M51" s="5"/>
      <c r="N51" s="158"/>
      <c r="O51" s="5"/>
      <c r="P51" s="158"/>
      <c r="Q51" s="5"/>
      <c r="R51" s="158"/>
      <c r="S51" s="158"/>
      <c r="V51" s="53"/>
      <c r="W51" s="53"/>
      <c r="X51" s="53"/>
      <c r="Y51" s="53"/>
      <c r="Z51" s="53"/>
      <c r="AA51" s="6"/>
      <c r="AB51" s="6"/>
      <c r="AC51" s="6"/>
      <c r="AD51" s="6"/>
      <c r="AE51" s="6"/>
      <c r="AF51" s="6"/>
      <c r="AG51" s="6"/>
      <c r="AH51" s="6"/>
      <c r="AI51" s="6"/>
      <c r="AJ51" s="6"/>
      <c r="AK51" s="6"/>
      <c r="AL51" s="6"/>
      <c r="AM51" s="6"/>
      <c r="AN51" s="6"/>
      <c r="AO51" s="6"/>
      <c r="AP51" s="6"/>
      <c r="AQ51" s="6"/>
      <c r="AR51" s="6"/>
      <c r="AS51" s="8"/>
      <c r="AT51" s="8"/>
      <c r="AU51"/>
      <c r="AV51"/>
      <c r="AW51"/>
    </row>
    <row r="52" spans="4:49" s="4" customFormat="1" ht="19.5" customHeight="1">
      <c r="D52" s="113"/>
      <c r="E52" s="5"/>
      <c r="F52" s="158"/>
      <c r="G52" s="5"/>
      <c r="H52" s="158"/>
      <c r="I52" s="5"/>
      <c r="J52" s="158"/>
      <c r="K52" s="5"/>
      <c r="L52" s="158"/>
      <c r="M52" s="5"/>
      <c r="N52" s="158"/>
      <c r="O52" s="5"/>
      <c r="P52" s="158"/>
      <c r="Q52" s="5"/>
      <c r="R52" s="158"/>
      <c r="S52" s="158"/>
      <c r="T52" s="5" t="s">
        <v>2</v>
      </c>
      <c r="U52" s="5" t="s">
        <v>2</v>
      </c>
      <c r="V52" s="53"/>
      <c r="W52" s="53"/>
      <c r="X52" s="53"/>
      <c r="Y52" s="53"/>
      <c r="Z52" s="53"/>
      <c r="AA52" s="6"/>
      <c r="AB52" s="6"/>
      <c r="AC52" s="6"/>
      <c r="AD52" s="6"/>
      <c r="AE52" s="6"/>
      <c r="AF52" s="6"/>
      <c r="AG52" s="6"/>
      <c r="AH52" s="6"/>
      <c r="AI52" s="6"/>
      <c r="AJ52" s="6"/>
      <c r="AK52" s="6"/>
      <c r="AL52" s="6"/>
      <c r="AM52" s="6"/>
      <c r="AN52" s="6"/>
      <c r="AO52" s="6"/>
      <c r="AP52" s="6"/>
      <c r="AQ52" s="6"/>
      <c r="AR52" s="6"/>
      <c r="AS52" s="8"/>
      <c r="AT52" s="8"/>
      <c r="AU52"/>
      <c r="AV52"/>
      <c r="AW52"/>
    </row>
    <row r="53" spans="2:49" s="4" customFormat="1" ht="18">
      <c r="B53" s="4" t="s">
        <v>3</v>
      </c>
      <c r="C53" s="4" t="s">
        <v>4</v>
      </c>
      <c r="D53" s="115" t="s">
        <v>18</v>
      </c>
      <c r="E53" s="4" t="s">
        <v>1</v>
      </c>
      <c r="F53" s="327" t="s">
        <v>54</v>
      </c>
      <c r="G53" s="4" t="s">
        <v>1</v>
      </c>
      <c r="H53" s="327" t="s">
        <v>54</v>
      </c>
      <c r="I53" s="4" t="s">
        <v>1</v>
      </c>
      <c r="J53" s="327" t="s">
        <v>54</v>
      </c>
      <c r="K53" s="4" t="s">
        <v>1</v>
      </c>
      <c r="L53" s="327" t="s">
        <v>54</v>
      </c>
      <c r="M53" s="4" t="s">
        <v>1</v>
      </c>
      <c r="N53" s="327" t="s">
        <v>54</v>
      </c>
      <c r="O53" s="4" t="s">
        <v>1</v>
      </c>
      <c r="P53" s="327" t="s">
        <v>54</v>
      </c>
      <c r="Q53" s="4" t="s">
        <v>1</v>
      </c>
      <c r="R53" s="327" t="s">
        <v>54</v>
      </c>
      <c r="S53" s="273" t="s">
        <v>219</v>
      </c>
      <c r="T53" s="4" t="s">
        <v>1</v>
      </c>
      <c r="U53" s="4" t="s">
        <v>5</v>
      </c>
      <c r="V53" s="53"/>
      <c r="W53" s="53" t="s">
        <v>34</v>
      </c>
      <c r="X53" s="53"/>
      <c r="Y53" s="53"/>
      <c r="Z53" s="53"/>
      <c r="AA53" s="6"/>
      <c r="AB53" s="6"/>
      <c r="AC53" s="6"/>
      <c r="AD53" s="6"/>
      <c r="AE53" s="6"/>
      <c r="AF53" s="6"/>
      <c r="AG53" s="6"/>
      <c r="AH53" s="6"/>
      <c r="AI53" s="6"/>
      <c r="AJ53" s="6"/>
      <c r="AK53" s="6"/>
      <c r="AL53" s="6"/>
      <c r="AM53" s="6"/>
      <c r="AN53" s="6"/>
      <c r="AO53" s="6"/>
      <c r="AP53" s="6"/>
      <c r="AQ53" s="6"/>
      <c r="AR53" s="6"/>
      <c r="AS53" s="8"/>
      <c r="AT53" s="8"/>
      <c r="AU53"/>
      <c r="AV53"/>
      <c r="AW53"/>
    </row>
    <row r="54" spans="2:49" s="4" customFormat="1" ht="19.5" customHeight="1">
      <c r="B54" s="3">
        <v>1</v>
      </c>
      <c r="C54" s="143" t="str">
        <f>Robin!$C$10</f>
        <v>Häringer Armin</v>
      </c>
      <c r="D54" s="109" t="str">
        <f>Robin!$D$10</f>
        <v>07428</v>
      </c>
      <c r="E54" s="3">
        <f>Eingaben!E19</f>
        <v>189</v>
      </c>
      <c r="F54" s="277">
        <f>Eingaben!F19</f>
        <v>1</v>
      </c>
      <c r="G54" s="3">
        <f>Eingaben!G19</f>
        <v>166</v>
      </c>
      <c r="H54" s="277">
        <f>Eingaben!H19</f>
        <v>0</v>
      </c>
      <c r="I54" s="3">
        <f>Eingaben!I19</f>
        <v>145</v>
      </c>
      <c r="J54" s="277">
        <f>Eingaben!J19</f>
        <v>0</v>
      </c>
      <c r="K54" s="3">
        <f>Eingaben!K19</f>
        <v>187</v>
      </c>
      <c r="L54" s="277">
        <f>Eingaben!L19</f>
        <v>0</v>
      </c>
      <c r="M54" s="3">
        <f>Eingaben!M19</f>
        <v>159</v>
      </c>
      <c r="N54" s="277">
        <f>Eingaben!N19</f>
        <v>0</v>
      </c>
      <c r="O54" s="3">
        <f>Eingaben!O19</f>
        <v>188</v>
      </c>
      <c r="P54" s="277">
        <f>Eingaben!P19</f>
        <v>1</v>
      </c>
      <c r="Q54" s="3">
        <f>Eingaben!Q19</f>
        <v>181</v>
      </c>
      <c r="R54" s="277">
        <f>Eingaben!R19</f>
        <v>0</v>
      </c>
      <c r="S54" s="279">
        <f>Eingaben!S19</f>
        <v>0</v>
      </c>
      <c r="T54" s="3">
        <f>Eingaben!T19</f>
        <v>1215</v>
      </c>
      <c r="U54" s="281">
        <f>Eingaben!U19</f>
        <v>2</v>
      </c>
      <c r="V54" s="190">
        <f>COUNTIF(E54,"&gt;0")+COUNTIF(G54,"&gt;0")+COUNTIF(I54,"&gt;0")+COUNTIF(K54,"&gt;0")+COUNTIF(M54,"&gt;0")+COUNTIF(Q54,"&gt;0")+COUNTIF(O54,"&gt;0")</f>
        <v>7</v>
      </c>
      <c r="W54" s="53"/>
      <c r="X54" s="53"/>
      <c r="Y54" s="53"/>
      <c r="Z54" s="53"/>
      <c r="AA54" s="6"/>
      <c r="AB54" s="6"/>
      <c r="AC54" s="6"/>
      <c r="AD54" s="6"/>
      <c r="AE54" s="6"/>
      <c r="AF54" s="6"/>
      <c r="AG54" s="6"/>
      <c r="AH54" s="6"/>
      <c r="AI54" s="6"/>
      <c r="AJ54" s="6"/>
      <c r="AK54" s="6"/>
      <c r="AL54" s="6"/>
      <c r="AM54" s="6"/>
      <c r="AN54" s="6"/>
      <c r="AO54" s="6"/>
      <c r="AP54" s="6"/>
      <c r="AQ54" s="6"/>
      <c r="AR54" s="6"/>
      <c r="AS54" s="8"/>
      <c r="AT54" s="8"/>
      <c r="AU54"/>
      <c r="AV54"/>
      <c r="AW54"/>
    </row>
    <row r="55" spans="2:49" s="4" customFormat="1" ht="19.5" customHeight="1">
      <c r="B55" s="3">
        <v>2</v>
      </c>
      <c r="C55" s="143" t="str">
        <f>Robin!$C$11</f>
        <v>Neumann Markus</v>
      </c>
      <c r="D55" s="109" t="str">
        <f>Robin!$D$11</f>
        <v>07465</v>
      </c>
      <c r="E55" s="3">
        <f>Eingaben!E20</f>
        <v>162</v>
      </c>
      <c r="F55" s="277">
        <f>Eingaben!F20</f>
        <v>0</v>
      </c>
      <c r="G55" s="3">
        <f>Eingaben!G20</f>
        <v>171</v>
      </c>
      <c r="H55" s="277">
        <f>Eingaben!H20</f>
        <v>0</v>
      </c>
      <c r="I55" s="3">
        <f>Eingaben!I20</f>
        <v>179</v>
      </c>
      <c r="J55" s="277">
        <f>Eingaben!J20</f>
        <v>0</v>
      </c>
      <c r="K55" s="3">
        <f>Eingaben!K20</f>
        <v>211</v>
      </c>
      <c r="L55" s="277">
        <f>Eingaben!L20</f>
        <v>1</v>
      </c>
      <c r="M55" s="3">
        <f>Eingaben!M20</f>
        <v>224</v>
      </c>
      <c r="N55" s="277">
        <f>Eingaben!N20</f>
        <v>1</v>
      </c>
      <c r="O55" s="3">
        <f>Eingaben!O20</f>
        <v>210</v>
      </c>
      <c r="P55" s="277">
        <f>Eingaben!P20</f>
        <v>1</v>
      </c>
      <c r="Q55" s="3">
        <f>Eingaben!Q20</f>
        <v>191</v>
      </c>
      <c r="R55" s="277">
        <f>Eingaben!R20</f>
        <v>0</v>
      </c>
      <c r="S55" s="279">
        <f>Eingaben!S20</f>
        <v>0</v>
      </c>
      <c r="T55" s="3">
        <f>Eingaben!T20</f>
        <v>1348</v>
      </c>
      <c r="U55" s="281">
        <f>Eingaben!U20</f>
        <v>3</v>
      </c>
      <c r="V55" s="190">
        <f>COUNTIF(E55,"&gt;0")+COUNTIF(G55,"&gt;0")+COUNTIF(I55,"&gt;0")+COUNTIF(K55,"&gt;0")+COUNTIF(M55,"&gt;0")+COUNTIF(Q55,"&gt;0")+COUNTIF(O55,"&gt;0")</f>
        <v>7</v>
      </c>
      <c r="W55" s="53"/>
      <c r="X55" s="53"/>
      <c r="Y55" s="53"/>
      <c r="Z55" s="53"/>
      <c r="AA55" s="6"/>
      <c r="AB55" s="6"/>
      <c r="AC55" s="6"/>
      <c r="AD55" s="6"/>
      <c r="AE55" s="6"/>
      <c r="AF55" s="6"/>
      <c r="AG55" s="6"/>
      <c r="AH55" s="6"/>
      <c r="AI55" s="6"/>
      <c r="AJ55" s="6"/>
      <c r="AK55" s="6"/>
      <c r="AL55" s="6"/>
      <c r="AM55" s="6"/>
      <c r="AN55" s="6"/>
      <c r="AO55" s="6"/>
      <c r="AP55" s="6"/>
      <c r="AQ55" s="6"/>
      <c r="AR55" s="6"/>
      <c r="AS55" s="8"/>
      <c r="AT55" s="8"/>
      <c r="AU55"/>
      <c r="AV55"/>
      <c r="AW55"/>
    </row>
    <row r="56" spans="2:49" s="4" customFormat="1" ht="19.5" customHeight="1">
      <c r="B56" s="3">
        <v>3</v>
      </c>
      <c r="C56" s="143" t="str">
        <f>Robin!$C$12</f>
        <v>Brodowsky Jan</v>
      </c>
      <c r="D56" s="109" t="str">
        <f>Robin!$D$12</f>
        <v>07650</v>
      </c>
      <c r="E56" s="3">
        <f>Eingaben!E21</f>
        <v>210</v>
      </c>
      <c r="F56" s="277">
        <f>Eingaben!F21</f>
        <v>0</v>
      </c>
      <c r="G56" s="3">
        <f>Eingaben!G21</f>
        <v>214</v>
      </c>
      <c r="H56" s="277">
        <f>Eingaben!H21</f>
        <v>1</v>
      </c>
      <c r="I56" s="3">
        <f>Eingaben!I21</f>
        <v>181</v>
      </c>
      <c r="J56" s="277">
        <f>Eingaben!J21</f>
        <v>1</v>
      </c>
      <c r="K56" s="3">
        <f>Eingaben!K21</f>
        <v>207</v>
      </c>
      <c r="L56" s="277">
        <f>Eingaben!L21</f>
        <v>1</v>
      </c>
      <c r="M56" s="3">
        <f>Eingaben!M21</f>
        <v>191</v>
      </c>
      <c r="N56" s="277">
        <f>Eingaben!N21</f>
        <v>1</v>
      </c>
      <c r="O56" s="3">
        <f>Eingaben!O21</f>
        <v>213</v>
      </c>
      <c r="P56" s="277">
        <f>Eingaben!P21</f>
        <v>1</v>
      </c>
      <c r="Q56" s="3">
        <f>Eingaben!Q21</f>
        <v>191</v>
      </c>
      <c r="R56" s="277">
        <f>Eingaben!R21</f>
        <v>0</v>
      </c>
      <c r="S56" s="279">
        <f>Eingaben!S21</f>
        <v>0</v>
      </c>
      <c r="T56" s="3">
        <f>Eingaben!T21</f>
        <v>1407</v>
      </c>
      <c r="U56" s="281">
        <f>Eingaben!U21</f>
        <v>5</v>
      </c>
      <c r="V56" s="190">
        <f>COUNTIF(E56,"&gt;0")+COUNTIF(G56,"&gt;0")+COUNTIF(I56,"&gt;0")+COUNTIF(K56,"&gt;0")+COUNTIF(M56,"&gt;0")+COUNTIF(Q56,"&gt;0")+COUNTIF(O56,"&gt;0")</f>
        <v>7</v>
      </c>
      <c r="W56" s="53"/>
      <c r="X56" s="53"/>
      <c r="Y56" s="53"/>
      <c r="Z56" s="53"/>
      <c r="AA56" s="6"/>
      <c r="AB56" s="6"/>
      <c r="AC56" s="6"/>
      <c r="AD56" s="6"/>
      <c r="AE56" s="6"/>
      <c r="AF56" s="6"/>
      <c r="AG56" s="6"/>
      <c r="AH56" s="6"/>
      <c r="AI56" s="6"/>
      <c r="AJ56" s="6"/>
      <c r="AK56" s="6"/>
      <c r="AL56" s="6"/>
      <c r="AM56" s="6"/>
      <c r="AN56" s="6"/>
      <c r="AO56" s="6"/>
      <c r="AP56" s="6"/>
      <c r="AQ56" s="6"/>
      <c r="AR56" s="6"/>
      <c r="AS56" s="8"/>
      <c r="AT56" s="8"/>
      <c r="AU56"/>
      <c r="AV56"/>
      <c r="AW56"/>
    </row>
    <row r="57" spans="2:49" s="4" customFormat="1" ht="19.5" customHeight="1">
      <c r="B57" s="3">
        <v>4</v>
      </c>
      <c r="C57" s="143">
        <f>Robin!$C$13</f>
        <v>0</v>
      </c>
      <c r="D57" s="109">
        <f>Robin!$D$13</f>
        <v>0</v>
      </c>
      <c r="E57" s="3">
        <f>Eingaben!E22</f>
        <v>0</v>
      </c>
      <c r="F57" s="277">
        <f>Eingaben!F22</f>
        <v>0</v>
      </c>
      <c r="G57" s="3">
        <f>Eingaben!G22</f>
        <v>0</v>
      </c>
      <c r="H57" s="277">
        <f>Eingaben!H22</f>
        <v>0</v>
      </c>
      <c r="I57" s="3">
        <f>Eingaben!I22</f>
        <v>0</v>
      </c>
      <c r="J57" s="277">
        <f>Eingaben!J22</f>
        <v>0</v>
      </c>
      <c r="K57" s="3">
        <f>Eingaben!K22</f>
        <v>0</v>
      </c>
      <c r="L57" s="277">
        <f>Eingaben!L22</f>
        <v>0</v>
      </c>
      <c r="M57" s="3">
        <f>Eingaben!M22</f>
        <v>0</v>
      </c>
      <c r="N57" s="277">
        <f>Eingaben!N22</f>
        <v>0</v>
      </c>
      <c r="O57" s="3">
        <f>Eingaben!O22</f>
        <v>0</v>
      </c>
      <c r="P57" s="277">
        <f>Eingaben!P22</f>
        <v>0</v>
      </c>
      <c r="Q57" s="3">
        <f>Eingaben!Q22</f>
        <v>0</v>
      </c>
      <c r="R57" s="277">
        <f>Eingaben!R22</f>
        <v>0</v>
      </c>
      <c r="S57" s="279">
        <f>Eingaben!S22</f>
        <v>0</v>
      </c>
      <c r="T57" s="3">
        <f>Eingaben!T22</f>
        <v>0</v>
      </c>
      <c r="U57" s="281">
        <f>Eingaben!U22</f>
        <v>0</v>
      </c>
      <c r="V57" s="190">
        <f>COUNTIF(E57,"&gt;0")+COUNTIF(G57,"&gt;0")+COUNTIF(I57,"&gt;0")+COUNTIF(K57,"&gt;0")+COUNTIF(M57,"&gt;0")+COUNTIF(Q57,"&gt;0")+COUNTIF(O57,"&gt;0")</f>
        <v>0</v>
      </c>
      <c r="W57" s="53"/>
      <c r="X57" s="53"/>
      <c r="Y57" s="53"/>
      <c r="Z57" s="53"/>
      <c r="AA57" s="6"/>
      <c r="AB57" s="6"/>
      <c r="AC57" s="6"/>
      <c r="AD57" s="6"/>
      <c r="AE57" s="6"/>
      <c r="AF57" s="6"/>
      <c r="AG57" s="6"/>
      <c r="AH57" s="6"/>
      <c r="AI57" s="6"/>
      <c r="AJ57" s="6"/>
      <c r="AK57" s="6"/>
      <c r="AL57" s="6"/>
      <c r="AM57" s="6"/>
      <c r="AN57" s="6"/>
      <c r="AO57" s="6"/>
      <c r="AP57" s="6"/>
      <c r="AQ57" s="6"/>
      <c r="AR57" s="6"/>
      <c r="AS57" s="8"/>
      <c r="AT57" s="8"/>
      <c r="AU57"/>
      <c r="AV57"/>
      <c r="AW57"/>
    </row>
    <row r="58" spans="2:49" s="4" customFormat="1" ht="19.5" customHeight="1">
      <c r="B58" s="3">
        <v>5</v>
      </c>
      <c r="C58" s="143">
        <f>Robin!$C$14</f>
        <v>0</v>
      </c>
      <c r="D58" s="109">
        <f>Robin!$D$14</f>
        <v>0</v>
      </c>
      <c r="E58" s="3">
        <f>Eingaben!E23</f>
        <v>0</v>
      </c>
      <c r="F58" s="277">
        <f>Eingaben!F23</f>
        <v>0</v>
      </c>
      <c r="G58" s="3">
        <f>Eingaben!G23</f>
        <v>0</v>
      </c>
      <c r="H58" s="277">
        <f>Eingaben!H23</f>
        <v>0</v>
      </c>
      <c r="I58" s="3">
        <f>Eingaben!I23</f>
        <v>0</v>
      </c>
      <c r="J58" s="277">
        <f>Eingaben!J23</f>
        <v>0</v>
      </c>
      <c r="K58" s="3">
        <f>Eingaben!K23</f>
        <v>0</v>
      </c>
      <c r="L58" s="277">
        <f>Eingaben!L23</f>
        <v>0</v>
      </c>
      <c r="M58" s="3">
        <f>Eingaben!M23</f>
        <v>0</v>
      </c>
      <c r="N58" s="277">
        <f>Eingaben!N23</f>
        <v>0</v>
      </c>
      <c r="O58" s="3">
        <f>Eingaben!O23</f>
        <v>0</v>
      </c>
      <c r="P58" s="277">
        <f>Eingaben!P23</f>
        <v>0</v>
      </c>
      <c r="Q58" s="3">
        <f>Eingaben!Q23</f>
        <v>0</v>
      </c>
      <c r="R58" s="277">
        <f>Eingaben!R23</f>
        <v>0</v>
      </c>
      <c r="S58" s="279">
        <f>Eingaben!S23</f>
        <v>0</v>
      </c>
      <c r="T58" s="3">
        <f>Eingaben!T23</f>
        <v>0</v>
      </c>
      <c r="U58" s="281">
        <f>Eingaben!U23</f>
        <v>0</v>
      </c>
      <c r="V58" s="190">
        <f>COUNTIF(E58,"&gt;0")+COUNTIF(G58,"&gt;0")+COUNTIF(I58,"&gt;0")+COUNTIF(K58,"&gt;0")+COUNTIF(M58,"&gt;0")+COUNTIF(Q58,"&gt;0")+COUNTIF(O58,"&gt;0")</f>
        <v>0</v>
      </c>
      <c r="W58" s="53"/>
      <c r="X58" s="53"/>
      <c r="Y58" s="53"/>
      <c r="Z58" s="53"/>
      <c r="AA58" s="6"/>
      <c r="AB58" s="6"/>
      <c r="AC58" s="6"/>
      <c r="AD58" s="6"/>
      <c r="AE58" s="6"/>
      <c r="AF58" s="6"/>
      <c r="AG58" s="6"/>
      <c r="AH58" s="6"/>
      <c r="AI58" s="6"/>
      <c r="AJ58" s="6"/>
      <c r="AK58" s="6"/>
      <c r="AL58" s="6"/>
      <c r="AM58" s="6"/>
      <c r="AN58" s="6"/>
      <c r="AO58" s="6"/>
      <c r="AP58" s="6"/>
      <c r="AQ58" s="6"/>
      <c r="AR58" s="6"/>
      <c r="AS58" s="8"/>
      <c r="AT58" s="8"/>
      <c r="AU58"/>
      <c r="AV58"/>
      <c r="AW58"/>
    </row>
    <row r="59" spans="2:49" s="6" customFormat="1" ht="18">
      <c r="B59" s="7"/>
      <c r="C59" s="7"/>
      <c r="D59" s="110"/>
      <c r="E59" s="15">
        <f>Eingaben!E24</f>
        <v>0</v>
      </c>
      <c r="F59" s="158">
        <f>Eingaben!F24</f>
        <v>0</v>
      </c>
      <c r="G59" s="15">
        <f>Eingaben!G24</f>
        <v>0</v>
      </c>
      <c r="H59" s="158">
        <f>Eingaben!H24</f>
        <v>0</v>
      </c>
      <c r="I59" s="15">
        <f>Eingaben!I24</f>
        <v>0</v>
      </c>
      <c r="J59" s="158">
        <f>Eingaben!J24</f>
        <v>0</v>
      </c>
      <c r="K59" s="15">
        <f>Eingaben!K24</f>
        <v>0</v>
      </c>
      <c r="L59" s="158">
        <f>Eingaben!L24</f>
        <v>0</v>
      </c>
      <c r="M59" s="15">
        <f>Eingaben!M24</f>
        <v>0</v>
      </c>
      <c r="N59" s="158">
        <f>Eingaben!N24</f>
        <v>0</v>
      </c>
      <c r="O59" s="15">
        <f>Eingaben!O24</f>
        <v>0</v>
      </c>
      <c r="P59" s="158">
        <f>Eingaben!P24</f>
        <v>0</v>
      </c>
      <c r="Q59" s="15">
        <f>Eingaben!Q24</f>
        <v>0</v>
      </c>
      <c r="R59" s="158">
        <f>Eingaben!R24</f>
        <v>0</v>
      </c>
      <c r="S59" s="158"/>
      <c r="T59" s="15">
        <f>Eingaben!T24</f>
        <v>0</v>
      </c>
      <c r="U59" s="282">
        <f>Eingaben!U24</f>
        <v>0</v>
      </c>
      <c r="V59" s="53">
        <f>Eingaben!W48</f>
        <v>0</v>
      </c>
      <c r="W59" s="53"/>
      <c r="X59" s="53"/>
      <c r="Y59" s="53"/>
      <c r="Z59" s="53"/>
      <c r="AS59" s="8"/>
      <c r="AT59" s="8"/>
      <c r="AU59"/>
      <c r="AV59"/>
      <c r="AW59"/>
    </row>
    <row r="60" spans="3:22" ht="18">
      <c r="C60" s="9" t="s">
        <v>69</v>
      </c>
      <c r="D60" s="111"/>
      <c r="E60" s="3">
        <f>Eingaben!E25</f>
        <v>561</v>
      </c>
      <c r="F60" s="280">
        <f>Eingaben!F25</f>
        <v>1</v>
      </c>
      <c r="G60" s="3">
        <f>Eingaben!G25</f>
        <v>551</v>
      </c>
      <c r="H60" s="280">
        <f>Eingaben!H25</f>
        <v>1</v>
      </c>
      <c r="I60" s="3">
        <f>Eingaben!I25</f>
        <v>505</v>
      </c>
      <c r="J60" s="280">
        <f>Eingaben!J25</f>
        <v>1</v>
      </c>
      <c r="K60" s="3">
        <f>Eingaben!K25</f>
        <v>605</v>
      </c>
      <c r="L60" s="280">
        <f>Eingaben!L25</f>
        <v>2</v>
      </c>
      <c r="M60" s="3">
        <f>Eingaben!M25</f>
        <v>574</v>
      </c>
      <c r="N60" s="280">
        <f>Eingaben!N25</f>
        <v>2</v>
      </c>
      <c r="O60" s="3">
        <f>Eingaben!O25</f>
        <v>611</v>
      </c>
      <c r="P60" s="280">
        <f>Eingaben!P25</f>
        <v>3</v>
      </c>
      <c r="Q60" s="3">
        <f>Eingaben!Q25</f>
        <v>563</v>
      </c>
      <c r="R60" s="280">
        <f>Eingaben!R25</f>
        <v>0</v>
      </c>
      <c r="S60" s="158"/>
      <c r="T60" s="3">
        <f>Eingaben!T25</f>
        <v>3970</v>
      </c>
      <c r="U60" s="280">
        <f>Eingaben!U25</f>
        <v>10</v>
      </c>
      <c r="V60" s="190">
        <f>COUNTIF(E54:E58,"&gt;0")+COUNTIF(G54:G58,"&gt;0")+COUNTIF(I54:I58,"&gt;0")+COUNTIF(K54:K58,"&gt;0")+COUNTIF(M54:M58,"&gt;0")+COUNTIF(Q54:Q58,"&gt;0")+COUNTIF(O54:O58,"&gt;0")</f>
        <v>21</v>
      </c>
    </row>
    <row r="61" spans="3:49" s="6" customFormat="1" ht="18">
      <c r="C61" s="9" t="s">
        <v>70</v>
      </c>
      <c r="D61" s="111"/>
      <c r="E61"/>
      <c r="F61" s="280">
        <f>Eingaben!F26</f>
        <v>0</v>
      </c>
      <c r="G61"/>
      <c r="H61" s="280">
        <f>Eingaben!H26</f>
        <v>0</v>
      </c>
      <c r="I61"/>
      <c r="J61" s="280">
        <f>Eingaben!J26</f>
        <v>2</v>
      </c>
      <c r="K61"/>
      <c r="L61" s="280">
        <f>Eingaben!L26</f>
        <v>2</v>
      </c>
      <c r="M61"/>
      <c r="N61" s="280">
        <f>Eingaben!N26</f>
        <v>2</v>
      </c>
      <c r="O61"/>
      <c r="P61" s="280">
        <f>Eingaben!P26</f>
        <v>2</v>
      </c>
      <c r="Q61"/>
      <c r="R61" s="280">
        <f>Eingaben!R26</f>
        <v>0</v>
      </c>
      <c r="S61" s="157"/>
      <c r="T61" s="203">
        <f>Eingaben!T26</f>
        <v>0</v>
      </c>
      <c r="U61" s="283">
        <f>Eingaben!U26</f>
        <v>8</v>
      </c>
      <c r="V61" s="53"/>
      <c r="W61" s="53"/>
      <c r="X61" s="53"/>
      <c r="Y61" s="53"/>
      <c r="Z61" s="53"/>
      <c r="AS61" s="8"/>
      <c r="AT61" s="8"/>
      <c r="AU61"/>
      <c r="AV61"/>
      <c r="AW61"/>
    </row>
    <row r="62" spans="3:49" s="6" customFormat="1" ht="18">
      <c r="C62" s="9" t="s">
        <v>66</v>
      </c>
      <c r="D62"/>
      <c r="E62" s="202">
        <f>Eingaben!E27</f>
        <v>0</v>
      </c>
      <c r="F62" s="274">
        <f>Eingaben!F27</f>
        <v>1</v>
      </c>
      <c r="G62" s="275">
        <f>Eingaben!G27</f>
        <v>0</v>
      </c>
      <c r="H62" s="274">
        <f>Eingaben!H27</f>
        <v>1</v>
      </c>
      <c r="I62" s="275">
        <f>Eingaben!I27</f>
        <v>0</v>
      </c>
      <c r="J62" s="274">
        <f>Eingaben!J27</f>
        <v>3</v>
      </c>
      <c r="K62" s="275">
        <f>Eingaben!K27</f>
        <v>0</v>
      </c>
      <c r="L62" s="274">
        <f>Eingaben!L27</f>
        <v>4</v>
      </c>
      <c r="M62" s="275">
        <f>Eingaben!M27</f>
        <v>0</v>
      </c>
      <c r="N62" s="274">
        <f>Eingaben!N27</f>
        <v>4</v>
      </c>
      <c r="O62" s="275">
        <f>Eingaben!O27</f>
        <v>0</v>
      </c>
      <c r="P62" s="274">
        <f>Eingaben!P27</f>
        <v>5</v>
      </c>
      <c r="Q62" s="275">
        <f>Eingaben!Q27</f>
        <v>0</v>
      </c>
      <c r="R62" s="274">
        <f>Eingaben!R27</f>
        <v>0</v>
      </c>
      <c r="S62" s="274"/>
      <c r="T62" s="276">
        <f>Eingaben!T27</f>
        <v>0</v>
      </c>
      <c r="U62" s="275">
        <f>Eingaben!U27</f>
        <v>18</v>
      </c>
      <c r="V62" s="53"/>
      <c r="W62" s="53"/>
      <c r="X62" s="53"/>
      <c r="Y62" s="53"/>
      <c r="Z62" s="53"/>
      <c r="AS62" s="8"/>
      <c r="AT62" s="8"/>
      <c r="AU62"/>
      <c r="AV62"/>
      <c r="AW62"/>
    </row>
    <row r="63" spans="3:49" s="6" customFormat="1" ht="18">
      <c r="C63"/>
      <c r="D63"/>
      <c r="E63"/>
      <c r="F63" s="213"/>
      <c r="G63"/>
      <c r="H63" s="213"/>
      <c r="I63"/>
      <c r="J63" s="213"/>
      <c r="K63"/>
      <c r="L63" s="213"/>
      <c r="M63"/>
      <c r="N63" s="213"/>
      <c r="O63"/>
      <c r="P63" s="213"/>
      <c r="Q63"/>
      <c r="R63" s="158"/>
      <c r="S63" s="158"/>
      <c r="T63" s="392" t="s">
        <v>6</v>
      </c>
      <c r="U63" s="392"/>
      <c r="V63" s="53"/>
      <c r="W63" s="53"/>
      <c r="X63" s="53"/>
      <c r="Y63" s="53"/>
      <c r="Z63" s="53"/>
      <c r="AS63" s="8"/>
      <c r="AT63" s="8"/>
      <c r="AU63"/>
      <c r="AV63"/>
      <c r="AW63"/>
    </row>
    <row r="64" spans="3:49" s="6" customFormat="1" ht="18">
      <c r="C64"/>
      <c r="D64"/>
      <c r="E64"/>
      <c r="F64" s="213"/>
      <c r="G64"/>
      <c r="H64" s="213"/>
      <c r="I64"/>
      <c r="J64" s="213"/>
      <c r="K64"/>
      <c r="L64" s="213"/>
      <c r="M64"/>
      <c r="N64" s="213"/>
      <c r="O64"/>
      <c r="P64" s="213"/>
      <c r="Q64"/>
      <c r="R64" s="158"/>
      <c r="S64" s="158"/>
      <c r="T64" s="403">
        <f>Eingaben!$X$25</f>
        <v>189.04761904761904</v>
      </c>
      <c r="U64" s="404"/>
      <c r="V64" s="53"/>
      <c r="W64" s="53"/>
      <c r="X64" s="53"/>
      <c r="Y64" s="53"/>
      <c r="Z64" s="53"/>
      <c r="AS64" s="8"/>
      <c r="AT64" s="8"/>
      <c r="AU64"/>
      <c r="AV64"/>
      <c r="AW64"/>
    </row>
    <row r="65" spans="2:49" s="17" customFormat="1" ht="7.5" customHeight="1" outlineLevel="1" thickBot="1">
      <c r="B65" s="18"/>
      <c r="C65" s="19"/>
      <c r="D65" s="20"/>
      <c r="E65" s="19"/>
      <c r="F65" s="164"/>
      <c r="G65" s="20"/>
      <c r="H65" s="164"/>
      <c r="I65" s="19"/>
      <c r="J65" s="164"/>
      <c r="K65" s="19"/>
      <c r="L65" s="164"/>
      <c r="M65" s="19"/>
      <c r="N65" s="164"/>
      <c r="O65" s="19"/>
      <c r="P65" s="164"/>
      <c r="Q65" s="19"/>
      <c r="R65" s="164"/>
      <c r="S65" s="164"/>
      <c r="T65" s="19"/>
      <c r="U65" s="19"/>
      <c r="V65" s="35"/>
      <c r="W65" s="35"/>
      <c r="X65" s="35"/>
      <c r="Y65" s="35"/>
      <c r="Z65" s="35"/>
      <c r="AA65" s="37"/>
      <c r="AB65" s="35"/>
      <c r="AC65" s="35"/>
      <c r="AD65" s="35"/>
      <c r="AE65" s="35"/>
      <c r="AF65" s="35"/>
      <c r="AG65" s="35"/>
      <c r="AH65" s="35"/>
      <c r="AI65" s="35"/>
      <c r="AJ65" s="35"/>
      <c r="AK65" s="35"/>
      <c r="AL65" s="35"/>
      <c r="AM65" s="35"/>
      <c r="AN65" s="22"/>
      <c r="AO65" s="38"/>
      <c r="AP65" s="22"/>
      <c r="AQ65" s="22"/>
      <c r="AR65" s="23"/>
      <c r="AS65" s="8"/>
      <c r="AT65" s="8"/>
      <c r="AU65"/>
      <c r="AV65"/>
      <c r="AW65"/>
    </row>
    <row r="66" spans="2:49" s="17" customFormat="1" ht="7.5" customHeight="1" outlineLevel="1" thickTop="1">
      <c r="B66" s="24"/>
      <c r="C66" s="25"/>
      <c r="D66" s="26"/>
      <c r="E66" s="25"/>
      <c r="F66" s="216"/>
      <c r="G66" s="26"/>
      <c r="H66" s="168"/>
      <c r="I66" s="26"/>
      <c r="J66" s="168"/>
      <c r="K66" s="25"/>
      <c r="L66" s="168"/>
      <c r="M66" s="25"/>
      <c r="N66" s="168"/>
      <c r="O66" s="25"/>
      <c r="P66" s="168"/>
      <c r="Q66" s="25"/>
      <c r="R66" s="168"/>
      <c r="S66" s="168"/>
      <c r="T66" s="25"/>
      <c r="U66" s="25"/>
      <c r="V66" s="35"/>
      <c r="W66" s="35"/>
      <c r="X66" s="35"/>
      <c r="Y66" s="35"/>
      <c r="Z66" s="35"/>
      <c r="AA66" s="37"/>
      <c r="AB66" s="35"/>
      <c r="AC66" s="35"/>
      <c r="AD66" s="35"/>
      <c r="AE66" s="35"/>
      <c r="AF66" s="35"/>
      <c r="AG66" s="35"/>
      <c r="AH66" s="35"/>
      <c r="AI66" s="35"/>
      <c r="AJ66" s="35"/>
      <c r="AK66" s="35"/>
      <c r="AL66" s="35"/>
      <c r="AM66" s="35"/>
      <c r="AN66" s="22"/>
      <c r="AO66" s="38"/>
      <c r="AP66" s="22"/>
      <c r="AQ66" s="22"/>
      <c r="AR66" s="23"/>
      <c r="AS66" s="8"/>
      <c r="AT66" s="8"/>
      <c r="AU66"/>
      <c r="AV66"/>
      <c r="AW66"/>
    </row>
    <row r="67" spans="2:49" s="17" customFormat="1" ht="20.25" customHeight="1" outlineLevel="1">
      <c r="B67" s="27"/>
      <c r="E67" s="28"/>
      <c r="F67" s="208"/>
      <c r="G67" s="42" t="str">
        <f>G3</f>
        <v>Club - Pokal  Finale 2007</v>
      </c>
      <c r="H67" s="208"/>
      <c r="I67" s="28"/>
      <c r="J67" s="208"/>
      <c r="K67" s="28"/>
      <c r="L67" s="208"/>
      <c r="M67" s="28"/>
      <c r="N67" s="208"/>
      <c r="O67" s="28"/>
      <c r="P67" s="208"/>
      <c r="Q67" s="28"/>
      <c r="R67" s="208"/>
      <c r="S67" s="208"/>
      <c r="T67" s="28"/>
      <c r="U67" s="28"/>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8"/>
      <c r="AR67" s="23"/>
      <c r="AS67" s="8"/>
      <c r="AT67" s="8"/>
      <c r="AU67"/>
      <c r="AV67"/>
      <c r="AW67"/>
    </row>
    <row r="68" spans="2:49" s="17" customFormat="1" ht="12" customHeight="1" outlineLevel="1">
      <c r="B68" s="27"/>
      <c r="C68" s="30">
        <f ca="1">NOW()</f>
        <v>39300.68422534722</v>
      </c>
      <c r="E68" s="29"/>
      <c r="F68" s="217"/>
      <c r="G68" s="29"/>
      <c r="H68" s="176"/>
      <c r="I68" s="29"/>
      <c r="J68" s="176"/>
      <c r="K68" s="31"/>
      <c r="L68" s="176"/>
      <c r="N68" s="176"/>
      <c r="O68" s="29"/>
      <c r="Q68" s="29"/>
      <c r="R68" s="222" t="s">
        <v>252</v>
      </c>
      <c r="S68" s="222"/>
      <c r="T68" s="29"/>
      <c r="U68" s="29"/>
      <c r="V68" s="35"/>
      <c r="W68" s="35"/>
      <c r="X68" s="35"/>
      <c r="Y68" s="35"/>
      <c r="Z68" s="35"/>
      <c r="AA68" s="117"/>
      <c r="AB68" s="117"/>
      <c r="AC68" s="35"/>
      <c r="AD68" s="35"/>
      <c r="AE68" s="35"/>
      <c r="AF68" s="35"/>
      <c r="AG68" s="35"/>
      <c r="AH68" s="35"/>
      <c r="AI68" s="117"/>
      <c r="AJ68" s="35"/>
      <c r="AK68" s="35"/>
      <c r="AL68" s="35"/>
      <c r="AM68" s="35"/>
      <c r="AN68" s="35"/>
      <c r="AO68" s="37"/>
      <c r="AP68" s="35"/>
      <c r="AQ68" s="35"/>
      <c r="AR68" s="23"/>
      <c r="AS68" s="8"/>
      <c r="AT68" s="8"/>
      <c r="AU68"/>
      <c r="AV68"/>
      <c r="AW68"/>
    </row>
    <row r="69" spans="3:49" s="17" customFormat="1" ht="20.25" customHeight="1" outlineLevel="1">
      <c r="C69" s="162">
        <f>C5</f>
        <v>39264</v>
      </c>
      <c r="E69" s="32"/>
      <c r="F69" s="218"/>
      <c r="H69" s="172"/>
      <c r="J69" s="172"/>
      <c r="K69" s="42"/>
      <c r="L69" s="176"/>
      <c r="N69" s="172"/>
      <c r="O69" s="259" t="str">
        <f>O37</f>
        <v>Mainfranken Bowling Bamberg</v>
      </c>
      <c r="P69" s="172"/>
      <c r="R69" s="172"/>
      <c r="S69" s="172"/>
      <c r="T69" s="32"/>
      <c r="U69" s="32"/>
      <c r="V69" s="117"/>
      <c r="W69" s="117"/>
      <c r="X69" s="35"/>
      <c r="Y69" s="117"/>
      <c r="Z69" s="117"/>
      <c r="AA69" s="118"/>
      <c r="AB69" s="119"/>
      <c r="AC69" s="119"/>
      <c r="AD69" s="117"/>
      <c r="AE69" s="119"/>
      <c r="AF69" s="119"/>
      <c r="AG69" s="119"/>
      <c r="AH69" s="119"/>
      <c r="AI69" s="119"/>
      <c r="AJ69" s="119"/>
      <c r="AK69" s="119"/>
      <c r="AL69" s="119"/>
      <c r="AM69" s="119"/>
      <c r="AN69" s="119"/>
      <c r="AO69" s="120"/>
      <c r="AP69" s="121"/>
      <c r="AQ69" s="119"/>
      <c r="AR69" s="122"/>
      <c r="AS69" s="8"/>
      <c r="AT69" s="8"/>
      <c r="AU69"/>
      <c r="AV69"/>
      <c r="AW69"/>
    </row>
    <row r="70" spans="2:247" s="33" customFormat="1" ht="7.5" customHeight="1" outlineLevel="1" thickBot="1">
      <c r="B70" s="34"/>
      <c r="C70" s="35"/>
      <c r="D70" s="36"/>
      <c r="E70" s="35"/>
      <c r="F70" s="210"/>
      <c r="G70" s="36"/>
      <c r="H70" s="210"/>
      <c r="I70" s="35"/>
      <c r="J70" s="210"/>
      <c r="K70" s="35"/>
      <c r="L70" s="210"/>
      <c r="M70" s="35"/>
      <c r="N70" s="210"/>
      <c r="O70" s="35"/>
      <c r="P70" s="210"/>
      <c r="Q70" s="35"/>
      <c r="R70" s="210"/>
      <c r="S70" s="210"/>
      <c r="T70" s="35"/>
      <c r="U70" s="35"/>
      <c r="V70" s="52"/>
      <c r="W70" s="52"/>
      <c r="X70" s="52"/>
      <c r="Y70" s="52"/>
      <c r="Z70" s="52"/>
      <c r="AA70" s="37"/>
      <c r="AB70" s="35"/>
      <c r="AC70" s="35"/>
      <c r="AD70" s="35"/>
      <c r="AE70" s="35"/>
      <c r="AF70" s="35"/>
      <c r="AG70" s="35"/>
      <c r="AH70" s="35"/>
      <c r="AI70" s="35"/>
      <c r="AJ70" s="35"/>
      <c r="AK70" s="35"/>
      <c r="AL70" s="35"/>
      <c r="AM70" s="35"/>
      <c r="AN70" s="22"/>
      <c r="AO70" s="38"/>
      <c r="AP70" s="22"/>
      <c r="AQ70" s="22"/>
      <c r="AR70" s="22"/>
      <c r="AS70" s="8"/>
      <c r="AT70" s="8"/>
      <c r="AU70"/>
      <c r="AV70"/>
      <c r="AW70"/>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row>
    <row r="71" spans="2:247" s="33" customFormat="1" ht="7.5" customHeight="1" outlineLevel="1" thickTop="1">
      <c r="B71" s="24"/>
      <c r="C71" s="25"/>
      <c r="D71" s="39"/>
      <c r="E71" s="25"/>
      <c r="F71" s="168"/>
      <c r="G71" s="39"/>
      <c r="H71" s="168"/>
      <c r="I71" s="25"/>
      <c r="J71" s="168"/>
      <c r="K71" s="25"/>
      <c r="L71" s="168"/>
      <c r="M71" s="25"/>
      <c r="N71" s="168"/>
      <c r="O71" s="25"/>
      <c r="P71" s="168"/>
      <c r="Q71" s="25"/>
      <c r="R71" s="168"/>
      <c r="S71" s="168"/>
      <c r="T71" s="25"/>
      <c r="U71" s="25"/>
      <c r="V71" s="52"/>
      <c r="W71" s="52"/>
      <c r="X71" s="52"/>
      <c r="Y71" s="52"/>
      <c r="Z71" s="52"/>
      <c r="AA71" s="37"/>
      <c r="AB71" s="35"/>
      <c r="AC71" s="35"/>
      <c r="AD71" s="35"/>
      <c r="AE71" s="35"/>
      <c r="AF71" s="35"/>
      <c r="AG71" s="35"/>
      <c r="AH71" s="35"/>
      <c r="AI71" s="35"/>
      <c r="AJ71" s="35"/>
      <c r="AK71" s="35"/>
      <c r="AL71" s="35"/>
      <c r="AM71" s="35"/>
      <c r="AN71" s="22"/>
      <c r="AO71" s="38"/>
      <c r="AP71" s="22"/>
      <c r="AQ71" s="22"/>
      <c r="AR71" s="22"/>
      <c r="AS71" s="8"/>
      <c r="AT71" s="8"/>
      <c r="AU71"/>
      <c r="AV71"/>
      <c r="AW7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row>
    <row r="72" spans="2:247" s="149" customFormat="1" ht="28.5" outlineLevel="1">
      <c r="B72" s="147"/>
      <c r="C72" s="148" t="s">
        <v>32</v>
      </c>
      <c r="E72" s="150"/>
      <c r="F72" s="219"/>
      <c r="G72" s="148" t="str">
        <f>G8</f>
        <v>Gruppe 1</v>
      </c>
      <c r="H72" s="211"/>
      <c r="J72" s="221"/>
      <c r="K72" s="150"/>
      <c r="L72" s="211"/>
      <c r="M72" s="150"/>
      <c r="N72" s="221"/>
      <c r="P72" s="221"/>
      <c r="R72" s="221"/>
      <c r="S72" s="221"/>
      <c r="T72" s="150"/>
      <c r="U72" s="150"/>
      <c r="V72" s="147"/>
      <c r="W72" s="147"/>
      <c r="X72" s="147"/>
      <c r="Y72" s="147"/>
      <c r="Z72" s="147"/>
      <c r="AA72" s="151"/>
      <c r="AB72" s="150"/>
      <c r="AC72" s="150"/>
      <c r="AD72" s="150"/>
      <c r="AE72" s="150"/>
      <c r="AF72" s="150"/>
      <c r="AG72" s="150"/>
      <c r="AH72" s="150"/>
      <c r="AI72" s="150"/>
      <c r="AJ72" s="150"/>
      <c r="AK72" s="150"/>
      <c r="AL72" s="150"/>
      <c r="AM72" s="150"/>
      <c r="AN72" s="152"/>
      <c r="AO72" s="153"/>
      <c r="AP72" s="152"/>
      <c r="AQ72" s="152"/>
      <c r="AR72" s="152"/>
      <c r="AS72" s="154"/>
      <c r="AT72" s="154"/>
      <c r="AU72" s="155"/>
      <c r="AV72" s="155"/>
      <c r="AW72" s="155"/>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c r="DP72" s="156"/>
      <c r="DQ72" s="156"/>
      <c r="DR72" s="156"/>
      <c r="DS72" s="156"/>
      <c r="DT72" s="156"/>
      <c r="DU72" s="156"/>
      <c r="DV72" s="156"/>
      <c r="DW72" s="156"/>
      <c r="DX72" s="156"/>
      <c r="DY72" s="156"/>
      <c r="DZ72" s="156"/>
      <c r="EA72" s="156"/>
      <c r="EB72" s="156"/>
      <c r="EC72" s="156"/>
      <c r="ED72" s="156"/>
      <c r="EE72" s="156"/>
      <c r="EF72" s="156"/>
      <c r="EG72" s="156"/>
      <c r="EH72" s="156"/>
      <c r="EI72" s="156"/>
      <c r="EJ72" s="156"/>
      <c r="EK72" s="156"/>
      <c r="EL72" s="156"/>
      <c r="EM72" s="156"/>
      <c r="EN72" s="156"/>
      <c r="EO72" s="156"/>
      <c r="EP72" s="156"/>
      <c r="EQ72" s="156"/>
      <c r="ER72" s="156"/>
      <c r="ES72" s="156"/>
      <c r="ET72" s="156"/>
      <c r="EU72" s="156"/>
      <c r="EV72" s="156"/>
      <c r="EW72" s="156"/>
      <c r="EX72" s="156"/>
      <c r="EY72" s="156"/>
      <c r="EZ72" s="156"/>
      <c r="FA72" s="156"/>
      <c r="FB72" s="156"/>
      <c r="FC72" s="156"/>
      <c r="FD72" s="156"/>
      <c r="FE72" s="156"/>
      <c r="FF72" s="156"/>
      <c r="FG72" s="156"/>
      <c r="FH72" s="156"/>
      <c r="FI72" s="156"/>
      <c r="FJ72" s="156"/>
      <c r="FK72" s="156"/>
      <c r="FL72" s="156"/>
      <c r="FM72" s="156"/>
      <c r="FN72" s="156"/>
      <c r="FO72" s="156"/>
      <c r="FP72" s="156"/>
      <c r="FQ72" s="156"/>
      <c r="FR72" s="156"/>
      <c r="FS72" s="156"/>
      <c r="FT72" s="156"/>
      <c r="FU72" s="156"/>
      <c r="FV72" s="156"/>
      <c r="FW72" s="156"/>
      <c r="FX72" s="156"/>
      <c r="FY72" s="156"/>
      <c r="FZ72" s="156"/>
      <c r="GA72" s="156"/>
      <c r="GB72" s="156"/>
      <c r="GC72" s="156"/>
      <c r="GD72" s="156"/>
      <c r="GE72" s="156"/>
      <c r="GF72" s="156"/>
      <c r="GG72" s="156"/>
      <c r="GH72" s="156"/>
      <c r="GI72" s="156"/>
      <c r="GJ72" s="156"/>
      <c r="GK72" s="156"/>
      <c r="GL72" s="156"/>
      <c r="GM72" s="156"/>
      <c r="GN72" s="156"/>
      <c r="GO72" s="156"/>
      <c r="GP72" s="156"/>
      <c r="GQ72" s="156"/>
      <c r="GR72" s="156"/>
      <c r="GS72" s="156"/>
      <c r="GT72" s="156"/>
      <c r="GU72" s="156"/>
      <c r="GV72" s="156"/>
      <c r="GW72" s="156"/>
      <c r="GX72" s="156"/>
      <c r="GY72" s="156"/>
      <c r="GZ72" s="156"/>
      <c r="HA72" s="156"/>
      <c r="HB72" s="156"/>
      <c r="HC72" s="156"/>
      <c r="HD72" s="156"/>
      <c r="HE72" s="156"/>
      <c r="HF72" s="156"/>
      <c r="HG72" s="156"/>
      <c r="HH72" s="156"/>
      <c r="HI72" s="156"/>
      <c r="HJ72" s="156"/>
      <c r="HK72" s="156"/>
      <c r="HL72" s="156"/>
      <c r="HM72" s="156"/>
      <c r="HN72" s="156"/>
      <c r="HO72" s="156"/>
      <c r="HP72" s="156"/>
      <c r="HQ72" s="156"/>
      <c r="HR72" s="156"/>
      <c r="HS72" s="156"/>
      <c r="HT72" s="156"/>
      <c r="HU72" s="156"/>
      <c r="HV72" s="156"/>
      <c r="HW72" s="156"/>
      <c r="HX72" s="156"/>
      <c r="HY72" s="156"/>
      <c r="HZ72" s="156"/>
      <c r="IA72" s="156"/>
      <c r="IB72" s="156"/>
      <c r="IC72" s="156"/>
      <c r="ID72" s="156"/>
      <c r="IE72" s="156"/>
      <c r="IF72" s="156"/>
      <c r="IG72" s="156"/>
      <c r="IH72" s="156"/>
      <c r="II72" s="156"/>
      <c r="IJ72" s="156"/>
      <c r="IK72" s="156"/>
      <c r="IL72" s="156"/>
      <c r="IM72" s="156"/>
    </row>
    <row r="73" spans="2:247" s="33" customFormat="1" ht="7.5" customHeight="1" outlineLevel="1" thickBot="1">
      <c r="B73" s="18"/>
      <c r="C73" s="19"/>
      <c r="D73" s="20"/>
      <c r="E73" s="19"/>
      <c r="F73" s="164"/>
      <c r="G73" s="20"/>
      <c r="H73" s="164"/>
      <c r="I73" s="19"/>
      <c r="J73" s="164"/>
      <c r="K73" s="19"/>
      <c r="L73" s="164"/>
      <c r="M73" s="19"/>
      <c r="N73" s="164"/>
      <c r="O73" s="19"/>
      <c r="P73" s="164"/>
      <c r="Q73" s="19"/>
      <c r="R73" s="164"/>
      <c r="S73" s="164"/>
      <c r="T73" s="19"/>
      <c r="U73" s="19"/>
      <c r="V73" s="52"/>
      <c r="W73" s="52"/>
      <c r="X73" s="52"/>
      <c r="Y73" s="52"/>
      <c r="Z73" s="52"/>
      <c r="AA73" s="37"/>
      <c r="AB73" s="35"/>
      <c r="AC73" s="35"/>
      <c r="AD73" s="35"/>
      <c r="AE73" s="35"/>
      <c r="AF73" s="35"/>
      <c r="AG73" s="35"/>
      <c r="AH73" s="35"/>
      <c r="AI73" s="35"/>
      <c r="AJ73" s="35"/>
      <c r="AK73" s="35"/>
      <c r="AL73" s="35"/>
      <c r="AM73" s="35"/>
      <c r="AN73" s="22"/>
      <c r="AO73" s="38"/>
      <c r="AP73" s="22"/>
      <c r="AQ73" s="22"/>
      <c r="AR73" s="22"/>
      <c r="AS73" s="8"/>
      <c r="AT73" s="8"/>
      <c r="AU73"/>
      <c r="AV73"/>
      <c r="AW73"/>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row>
    <row r="74" spans="2:247" s="33" customFormat="1" ht="7.5" customHeight="1" thickTop="1">
      <c r="B74" s="34"/>
      <c r="C74" s="35"/>
      <c r="D74" s="36"/>
      <c r="E74" s="35"/>
      <c r="F74" s="210"/>
      <c r="G74" s="36"/>
      <c r="H74" s="210"/>
      <c r="I74" s="35"/>
      <c r="J74" s="210"/>
      <c r="K74" s="35"/>
      <c r="L74" s="210"/>
      <c r="M74" s="35"/>
      <c r="N74" s="210"/>
      <c r="O74" s="35"/>
      <c r="P74" s="210"/>
      <c r="Q74" s="35"/>
      <c r="R74" s="210"/>
      <c r="S74" s="210"/>
      <c r="T74" s="35"/>
      <c r="U74" s="35"/>
      <c r="V74" s="52"/>
      <c r="W74" s="52"/>
      <c r="X74" s="52"/>
      <c r="Y74" s="52"/>
      <c r="Z74" s="52"/>
      <c r="AA74" s="37"/>
      <c r="AB74" s="35"/>
      <c r="AC74" s="35"/>
      <c r="AD74" s="35"/>
      <c r="AE74" s="35"/>
      <c r="AF74" s="35"/>
      <c r="AG74" s="35"/>
      <c r="AH74" s="35"/>
      <c r="AI74" s="35"/>
      <c r="AJ74" s="35"/>
      <c r="AK74" s="35"/>
      <c r="AL74" s="35"/>
      <c r="AM74" s="35"/>
      <c r="AN74" s="22"/>
      <c r="AO74" s="38"/>
      <c r="AP74" s="22"/>
      <c r="AQ74" s="22"/>
      <c r="AR74" s="22"/>
      <c r="AS74" s="8"/>
      <c r="AT74" s="8"/>
      <c r="AU74"/>
      <c r="AV74"/>
      <c r="AW74"/>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row>
    <row r="75" spans="2:49" s="4" customFormat="1" ht="18">
      <c r="B75" s="2" t="s">
        <v>14</v>
      </c>
      <c r="C75" s="65"/>
      <c r="D75" s="112" t="s">
        <v>0</v>
      </c>
      <c r="E75" s="392">
        <f>Robin!$I$2</f>
        <v>17</v>
      </c>
      <c r="F75" s="392"/>
      <c r="G75" s="392">
        <f>Robin!$F$2</f>
        <v>15</v>
      </c>
      <c r="H75" s="392"/>
      <c r="I75" s="392">
        <f>Robin!$Q$2</f>
        <v>22</v>
      </c>
      <c r="J75" s="392"/>
      <c r="K75" s="392">
        <f>Robin!$H$2</f>
        <v>16</v>
      </c>
      <c r="L75" s="392"/>
      <c r="M75" s="392">
        <f>Robin!$L$2</f>
        <v>19</v>
      </c>
      <c r="N75" s="392"/>
      <c r="O75" s="392">
        <f>Robin!$K$2</f>
        <v>18</v>
      </c>
      <c r="P75" s="392"/>
      <c r="Q75" s="392">
        <f>Robin!$N$2</f>
        <v>20</v>
      </c>
      <c r="R75" s="392"/>
      <c r="S75" s="5"/>
      <c r="T75" s="2"/>
      <c r="U75" s="2"/>
      <c r="V75" s="53"/>
      <c r="W75" s="53"/>
      <c r="X75" s="53"/>
      <c r="Y75" s="53"/>
      <c r="Z75" s="53"/>
      <c r="AA75" s="6"/>
      <c r="AB75" s="6"/>
      <c r="AC75" s="6"/>
      <c r="AD75" s="6"/>
      <c r="AE75" s="6"/>
      <c r="AF75" s="6"/>
      <c r="AG75" s="6"/>
      <c r="AH75" s="6"/>
      <c r="AI75" s="6"/>
      <c r="AJ75" s="6"/>
      <c r="AK75" s="6"/>
      <c r="AL75" s="6"/>
      <c r="AM75" s="6"/>
      <c r="AN75" s="6"/>
      <c r="AO75" s="6"/>
      <c r="AP75" s="6"/>
      <c r="AQ75" s="6"/>
      <c r="AR75" s="6"/>
      <c r="AS75" s="8"/>
      <c r="AT75" s="8"/>
      <c r="AU75"/>
      <c r="AV75"/>
      <c r="AW75"/>
    </row>
    <row r="76" spans="3:49" s="4" customFormat="1" ht="21" customHeight="1">
      <c r="C76" s="66"/>
      <c r="D76" s="113"/>
      <c r="E76" s="400" t="str">
        <f>Robin!$C$39</f>
        <v>SW Würzburg 2</v>
      </c>
      <c r="F76" s="394"/>
      <c r="G76" s="400" t="str">
        <f>Robin!$C$3</f>
        <v>BSC Pfaffenhofen 1</v>
      </c>
      <c r="H76" s="394"/>
      <c r="I76" s="400" t="str">
        <f>Robin!$C$21</f>
        <v>Delphin München 1</v>
      </c>
      <c r="J76" s="394"/>
      <c r="K76" s="400" t="str">
        <f>Robin!$C$27</f>
        <v>Germania Bayreuth 4</v>
      </c>
      <c r="L76" s="394"/>
      <c r="M76" s="400" t="str">
        <f>Robin!$C$9</f>
        <v>Delphin München 2</v>
      </c>
      <c r="N76" s="394"/>
      <c r="O76" s="400" t="str">
        <f>Robin!$C$45</f>
        <v>Castra Regina Regensburg 1</v>
      </c>
      <c r="P76" s="394"/>
      <c r="Q76" s="400" t="str">
        <f>Robin!$C$33</f>
        <v>Raubritter Hallstadt 1</v>
      </c>
      <c r="R76" s="394"/>
      <c r="S76" s="262"/>
      <c r="V76" s="53"/>
      <c r="W76" s="53"/>
      <c r="X76" s="53"/>
      <c r="Y76" s="53"/>
      <c r="Z76" s="53"/>
      <c r="AA76" s="6"/>
      <c r="AB76" s="6"/>
      <c r="AC76" s="6"/>
      <c r="AD76" s="6"/>
      <c r="AE76" s="6"/>
      <c r="AF76" s="6"/>
      <c r="AG76" s="6"/>
      <c r="AH76" s="6"/>
      <c r="AI76" s="6"/>
      <c r="AJ76" s="6"/>
      <c r="AK76" s="6"/>
      <c r="AL76" s="6"/>
      <c r="AM76" s="6"/>
      <c r="AN76" s="6"/>
      <c r="AO76" s="6"/>
      <c r="AP76" s="6"/>
      <c r="AQ76" s="6"/>
      <c r="AR76" s="6"/>
      <c r="AS76" s="8"/>
      <c r="AT76" s="8"/>
      <c r="AU76"/>
      <c r="AV76"/>
      <c r="AW76"/>
    </row>
    <row r="77" spans="3:49" s="4" customFormat="1" ht="21" customHeight="1">
      <c r="C77" s="2"/>
      <c r="D77" s="113"/>
      <c r="E77" s="401"/>
      <c r="F77" s="396"/>
      <c r="G77" s="401"/>
      <c r="H77" s="396"/>
      <c r="I77" s="401"/>
      <c r="J77" s="396"/>
      <c r="K77" s="401"/>
      <c r="L77" s="396"/>
      <c r="M77" s="401"/>
      <c r="N77" s="396"/>
      <c r="O77" s="401"/>
      <c r="P77" s="396"/>
      <c r="Q77" s="401"/>
      <c r="R77" s="396"/>
      <c r="S77" s="262"/>
      <c r="V77" s="53"/>
      <c r="W77" s="53"/>
      <c r="X77" s="53"/>
      <c r="Y77" s="53"/>
      <c r="Z77" s="53"/>
      <c r="AA77" s="6"/>
      <c r="AB77" s="6"/>
      <c r="AC77" s="6"/>
      <c r="AD77" s="6"/>
      <c r="AE77" s="6"/>
      <c r="AF77" s="6"/>
      <c r="AG77" s="6"/>
      <c r="AH77" s="6"/>
      <c r="AI77" s="6"/>
      <c r="AJ77" s="6"/>
      <c r="AK77" s="6"/>
      <c r="AL77" s="6"/>
      <c r="AM77" s="6"/>
      <c r="AN77" s="6"/>
      <c r="AO77" s="6"/>
      <c r="AP77" s="6"/>
      <c r="AQ77" s="6"/>
      <c r="AR77" s="6"/>
      <c r="AS77" s="8"/>
      <c r="AT77" s="8"/>
      <c r="AU77"/>
      <c r="AV77"/>
      <c r="AW77"/>
    </row>
    <row r="78" spans="3:49" s="4" customFormat="1" ht="21" customHeight="1">
      <c r="C78" s="2"/>
      <c r="D78" s="113"/>
      <c r="E78" s="401"/>
      <c r="F78" s="396"/>
      <c r="G78" s="401"/>
      <c r="H78" s="396"/>
      <c r="I78" s="401"/>
      <c r="J78" s="396"/>
      <c r="K78" s="401"/>
      <c r="L78" s="396"/>
      <c r="M78" s="401"/>
      <c r="N78" s="396"/>
      <c r="O78" s="401"/>
      <c r="P78" s="396"/>
      <c r="Q78" s="401"/>
      <c r="R78" s="396"/>
      <c r="S78" s="262"/>
      <c r="V78" s="53"/>
      <c r="W78" s="53"/>
      <c r="X78" s="53"/>
      <c r="Y78" s="53"/>
      <c r="Z78" s="53"/>
      <c r="AA78" s="6"/>
      <c r="AB78" s="6"/>
      <c r="AC78" s="6"/>
      <c r="AD78" s="6"/>
      <c r="AE78" s="6"/>
      <c r="AF78" s="6"/>
      <c r="AG78" s="6"/>
      <c r="AH78" s="6"/>
      <c r="AI78" s="6"/>
      <c r="AJ78" s="6"/>
      <c r="AK78" s="6"/>
      <c r="AL78" s="6"/>
      <c r="AM78" s="6"/>
      <c r="AN78" s="6"/>
      <c r="AO78" s="6"/>
      <c r="AP78" s="6"/>
      <c r="AQ78" s="6"/>
      <c r="AR78" s="6"/>
      <c r="AS78" s="8"/>
      <c r="AT78" s="8"/>
      <c r="AU78"/>
      <c r="AV78"/>
      <c r="AW78"/>
    </row>
    <row r="79" spans="4:49" s="4" customFormat="1" ht="21" customHeight="1">
      <c r="D79" s="113"/>
      <c r="E79" s="401"/>
      <c r="F79" s="396"/>
      <c r="G79" s="401"/>
      <c r="H79" s="396"/>
      <c r="I79" s="401"/>
      <c r="J79" s="396"/>
      <c r="K79" s="401"/>
      <c r="L79" s="396"/>
      <c r="M79" s="401"/>
      <c r="N79" s="396"/>
      <c r="O79" s="401"/>
      <c r="P79" s="396"/>
      <c r="Q79" s="401"/>
      <c r="R79" s="396"/>
      <c r="S79" s="262"/>
      <c r="V79" s="53"/>
      <c r="W79" s="53"/>
      <c r="X79" s="53"/>
      <c r="Y79" s="53"/>
      <c r="Z79" s="53"/>
      <c r="AA79" s="6"/>
      <c r="AB79" s="6"/>
      <c r="AC79" s="6"/>
      <c r="AD79" s="6"/>
      <c r="AE79" s="6"/>
      <c r="AF79" s="6"/>
      <c r="AG79" s="6"/>
      <c r="AH79" s="6"/>
      <c r="AI79" s="6"/>
      <c r="AJ79" s="6"/>
      <c r="AK79" s="6"/>
      <c r="AL79" s="6"/>
      <c r="AM79" s="6"/>
      <c r="AN79" s="6"/>
      <c r="AO79" s="6"/>
      <c r="AP79" s="6"/>
      <c r="AQ79" s="6"/>
      <c r="AR79" s="6"/>
      <c r="AS79" s="8"/>
      <c r="AT79" s="8"/>
      <c r="AU79"/>
      <c r="AV79"/>
      <c r="AW79"/>
    </row>
    <row r="80" spans="3:49" s="4" customFormat="1" ht="21" customHeight="1">
      <c r="C80" s="103" t="str">
        <f>Robin!$C$15</f>
        <v>Tiger Augsburg 2</v>
      </c>
      <c r="D80" s="114"/>
      <c r="E80" s="401"/>
      <c r="F80" s="396"/>
      <c r="G80" s="401"/>
      <c r="H80" s="396"/>
      <c r="I80" s="401"/>
      <c r="J80" s="396"/>
      <c r="K80" s="401"/>
      <c r="L80" s="396"/>
      <c r="M80" s="401"/>
      <c r="N80" s="396"/>
      <c r="O80" s="401"/>
      <c r="P80" s="396"/>
      <c r="Q80" s="401"/>
      <c r="R80" s="396"/>
      <c r="S80" s="262"/>
      <c r="V80" s="53"/>
      <c r="W80" s="53"/>
      <c r="X80" s="53"/>
      <c r="Y80" s="53"/>
      <c r="Z80" s="53"/>
      <c r="AA80" s="6"/>
      <c r="AB80" s="6"/>
      <c r="AC80" s="6"/>
      <c r="AD80" s="6"/>
      <c r="AE80" s="6"/>
      <c r="AF80" s="6"/>
      <c r="AG80" s="6"/>
      <c r="AH80" s="6"/>
      <c r="AI80" s="6"/>
      <c r="AJ80" s="6"/>
      <c r="AK80" s="6"/>
      <c r="AL80" s="6"/>
      <c r="AM80" s="6"/>
      <c r="AN80" s="6"/>
      <c r="AO80" s="6"/>
      <c r="AP80" s="6"/>
      <c r="AQ80" s="6"/>
      <c r="AR80" s="6"/>
      <c r="AS80" s="8"/>
      <c r="AT80" s="8"/>
      <c r="AU80"/>
      <c r="AV80"/>
      <c r="AW80"/>
    </row>
    <row r="81" spans="4:49" s="4" customFormat="1" ht="21" customHeight="1">
      <c r="D81" s="113"/>
      <c r="E81" s="402"/>
      <c r="F81" s="398"/>
      <c r="G81" s="402"/>
      <c r="H81" s="398"/>
      <c r="I81" s="402"/>
      <c r="J81" s="398"/>
      <c r="K81" s="402"/>
      <c r="L81" s="398"/>
      <c r="M81" s="402"/>
      <c r="N81" s="398"/>
      <c r="O81" s="402"/>
      <c r="P81" s="398"/>
      <c r="Q81" s="402"/>
      <c r="R81" s="398"/>
      <c r="S81" s="262"/>
      <c r="V81" s="53"/>
      <c r="W81" s="53"/>
      <c r="X81" s="53"/>
      <c r="Y81" s="53"/>
      <c r="Z81" s="53"/>
      <c r="AA81" s="6"/>
      <c r="AB81" s="6"/>
      <c r="AC81" s="6"/>
      <c r="AD81" s="6"/>
      <c r="AE81" s="6"/>
      <c r="AF81" s="6"/>
      <c r="AG81" s="6"/>
      <c r="AH81" s="6"/>
      <c r="AI81" s="6"/>
      <c r="AJ81" s="6"/>
      <c r="AK81" s="6"/>
      <c r="AL81" s="6"/>
      <c r="AM81" s="6"/>
      <c r="AN81" s="6"/>
      <c r="AO81" s="6"/>
      <c r="AP81" s="6"/>
      <c r="AQ81" s="6"/>
      <c r="AR81" s="6"/>
      <c r="AS81" s="8"/>
      <c r="AT81" s="8"/>
      <c r="AU81"/>
      <c r="AV81"/>
      <c r="AW81"/>
    </row>
    <row r="82" spans="4:49" s="4" customFormat="1" ht="19.5" customHeight="1">
      <c r="D82" s="113" t="str">
        <f>D18</f>
        <v>Team</v>
      </c>
      <c r="E82" s="392" t="s">
        <v>64</v>
      </c>
      <c r="F82" s="392"/>
      <c r="G82" s="392" t="s">
        <v>57</v>
      </c>
      <c r="H82" s="392"/>
      <c r="I82" s="392" t="s">
        <v>60</v>
      </c>
      <c r="J82" s="392"/>
      <c r="K82" s="392" t="s">
        <v>65</v>
      </c>
      <c r="L82" s="392"/>
      <c r="M82" s="392" t="s">
        <v>59</v>
      </c>
      <c r="N82" s="392"/>
      <c r="O82" s="392" t="s">
        <v>63</v>
      </c>
      <c r="P82" s="392"/>
      <c r="Q82" s="392" t="s">
        <v>56</v>
      </c>
      <c r="R82" s="392"/>
      <c r="S82" s="5"/>
      <c r="V82" s="53"/>
      <c r="W82" s="53"/>
      <c r="X82" s="53"/>
      <c r="Y82" s="53"/>
      <c r="Z82" s="53"/>
      <c r="AA82" s="6"/>
      <c r="AB82" s="6"/>
      <c r="AC82" s="6"/>
      <c r="AD82" s="6"/>
      <c r="AE82" s="6"/>
      <c r="AF82" s="6"/>
      <c r="AG82" s="6"/>
      <c r="AH82" s="6"/>
      <c r="AI82" s="6"/>
      <c r="AJ82" s="6"/>
      <c r="AK82" s="6"/>
      <c r="AL82" s="6"/>
      <c r="AM82" s="6"/>
      <c r="AN82" s="6"/>
      <c r="AO82" s="6"/>
      <c r="AP82" s="6"/>
      <c r="AQ82" s="6"/>
      <c r="AR82" s="6"/>
      <c r="AS82" s="8"/>
      <c r="AT82" s="8"/>
      <c r="AU82"/>
      <c r="AV82"/>
      <c r="AW82"/>
    </row>
    <row r="83" spans="4:49" s="4" customFormat="1" ht="19.5" customHeight="1">
      <c r="D83" s="113"/>
      <c r="E83" s="5"/>
      <c r="F83" s="158"/>
      <c r="G83" s="5"/>
      <c r="H83" s="158"/>
      <c r="I83" s="5"/>
      <c r="J83" s="158"/>
      <c r="K83" s="5"/>
      <c r="L83" s="158"/>
      <c r="M83" s="5"/>
      <c r="N83" s="158"/>
      <c r="O83" s="5"/>
      <c r="P83" s="158"/>
      <c r="Q83" s="5"/>
      <c r="R83" s="158"/>
      <c r="S83" s="158"/>
      <c r="V83" s="53"/>
      <c r="W83" s="53"/>
      <c r="X83" s="53"/>
      <c r="Y83" s="53"/>
      <c r="Z83" s="53"/>
      <c r="AA83" s="6"/>
      <c r="AB83" s="6"/>
      <c r="AC83" s="6"/>
      <c r="AD83" s="6"/>
      <c r="AE83" s="6"/>
      <c r="AF83" s="6"/>
      <c r="AG83" s="6"/>
      <c r="AH83" s="6"/>
      <c r="AI83" s="6"/>
      <c r="AJ83" s="6"/>
      <c r="AK83" s="6"/>
      <c r="AL83" s="6"/>
      <c r="AM83" s="6"/>
      <c r="AN83" s="6"/>
      <c r="AO83" s="6"/>
      <c r="AP83" s="6"/>
      <c r="AQ83" s="6"/>
      <c r="AR83" s="6"/>
      <c r="AS83" s="8"/>
      <c r="AT83" s="8"/>
      <c r="AU83"/>
      <c r="AV83"/>
      <c r="AW83"/>
    </row>
    <row r="84" spans="4:49" s="4" customFormat="1" ht="19.5" customHeight="1">
      <c r="D84" s="113"/>
      <c r="E84" s="5"/>
      <c r="F84" s="158"/>
      <c r="G84" s="5"/>
      <c r="H84" s="158"/>
      <c r="I84" s="5"/>
      <c r="J84" s="158"/>
      <c r="K84" s="5"/>
      <c r="L84" s="158"/>
      <c r="M84" s="5"/>
      <c r="N84" s="158"/>
      <c r="O84" s="5"/>
      <c r="P84" s="158"/>
      <c r="Q84" s="5"/>
      <c r="R84" s="158"/>
      <c r="S84" s="158"/>
      <c r="T84" s="5" t="s">
        <v>2</v>
      </c>
      <c r="U84" s="5" t="s">
        <v>2</v>
      </c>
      <c r="V84" s="53"/>
      <c r="W84" s="53"/>
      <c r="X84" s="53"/>
      <c r="Y84" s="53"/>
      <c r="Z84" s="53"/>
      <c r="AA84" s="6"/>
      <c r="AB84" s="6"/>
      <c r="AC84" s="6"/>
      <c r="AD84" s="6"/>
      <c r="AE84" s="6"/>
      <c r="AF84" s="6"/>
      <c r="AG84" s="6"/>
      <c r="AH84" s="6"/>
      <c r="AI84" s="6"/>
      <c r="AJ84" s="6"/>
      <c r="AK84" s="6"/>
      <c r="AL84" s="6"/>
      <c r="AM84" s="6"/>
      <c r="AN84" s="6"/>
      <c r="AO84" s="6"/>
      <c r="AP84" s="6"/>
      <c r="AQ84" s="6"/>
      <c r="AR84" s="6"/>
      <c r="AS84" s="8"/>
      <c r="AT84" s="8"/>
      <c r="AU84"/>
      <c r="AV84"/>
      <c r="AW84"/>
    </row>
    <row r="85" spans="2:49" s="4" customFormat="1" ht="18">
      <c r="B85" s="4" t="s">
        <v>3</v>
      </c>
      <c r="C85" s="4" t="s">
        <v>4</v>
      </c>
      <c r="D85" s="115" t="s">
        <v>18</v>
      </c>
      <c r="E85" s="4" t="s">
        <v>1</v>
      </c>
      <c r="F85" s="327" t="s">
        <v>54</v>
      </c>
      <c r="G85" s="4" t="s">
        <v>1</v>
      </c>
      <c r="H85" s="327" t="s">
        <v>54</v>
      </c>
      <c r="I85" s="4" t="s">
        <v>1</v>
      </c>
      <c r="J85" s="327" t="s">
        <v>54</v>
      </c>
      <c r="K85" s="4" t="s">
        <v>1</v>
      </c>
      <c r="L85" s="327" t="s">
        <v>54</v>
      </c>
      <c r="M85" s="4" t="s">
        <v>1</v>
      </c>
      <c r="N85" s="327" t="s">
        <v>54</v>
      </c>
      <c r="O85" s="4" t="s">
        <v>1</v>
      </c>
      <c r="P85" s="327" t="s">
        <v>54</v>
      </c>
      <c r="Q85" s="4" t="s">
        <v>1</v>
      </c>
      <c r="R85" s="327" t="s">
        <v>54</v>
      </c>
      <c r="S85" s="273" t="s">
        <v>219</v>
      </c>
      <c r="T85" s="4" t="s">
        <v>1</v>
      </c>
      <c r="U85" s="4" t="s">
        <v>5</v>
      </c>
      <c r="V85" s="53"/>
      <c r="W85" s="53" t="s">
        <v>34</v>
      </c>
      <c r="X85" s="53"/>
      <c r="Y85" s="53"/>
      <c r="Z85" s="53"/>
      <c r="AA85" s="6"/>
      <c r="AB85" s="6"/>
      <c r="AC85" s="6"/>
      <c r="AD85" s="6"/>
      <c r="AE85" s="6"/>
      <c r="AF85" s="6"/>
      <c r="AG85" s="6"/>
      <c r="AH85" s="6"/>
      <c r="AI85" s="6"/>
      <c r="AJ85" s="6"/>
      <c r="AK85" s="6"/>
      <c r="AL85" s="6"/>
      <c r="AM85" s="6"/>
      <c r="AN85" s="6"/>
      <c r="AO85" s="6"/>
      <c r="AP85" s="6"/>
      <c r="AQ85" s="6"/>
      <c r="AR85" s="6"/>
      <c r="AS85" s="8"/>
      <c r="AT85" s="8"/>
      <c r="AU85"/>
      <c r="AV85"/>
      <c r="AW85"/>
    </row>
    <row r="86" spans="2:49" s="4" customFormat="1" ht="19.5" customHeight="1">
      <c r="B86" s="3">
        <v>1</v>
      </c>
      <c r="C86" s="143" t="str">
        <f>Robin!$C$16</f>
        <v>Fitz Cosima</v>
      </c>
      <c r="D86" s="109" t="str">
        <f>Robin!$D$16</f>
        <v>07023</v>
      </c>
      <c r="E86" s="3">
        <f>Eingaben!E30</f>
        <v>179</v>
      </c>
      <c r="F86" s="277"/>
      <c r="G86" s="3">
        <f>Eingaben!G30</f>
        <v>235</v>
      </c>
      <c r="H86" s="277">
        <f>Eingaben!H30</f>
        <v>1</v>
      </c>
      <c r="I86" s="3">
        <f>Eingaben!I30</f>
        <v>180</v>
      </c>
      <c r="J86" s="277">
        <f>Eingaben!J30</f>
        <v>0</v>
      </c>
      <c r="K86" s="3">
        <f>Eingaben!K30</f>
        <v>174</v>
      </c>
      <c r="L86" s="277">
        <f>Eingaben!L30</f>
        <v>0</v>
      </c>
      <c r="M86" s="3">
        <f>Eingaben!M30</f>
        <v>186</v>
      </c>
      <c r="N86" s="277">
        <f>Eingaben!N30</f>
        <v>1</v>
      </c>
      <c r="O86" s="3">
        <f>Eingaben!O30</f>
        <v>160</v>
      </c>
      <c r="P86" s="277">
        <f>Eingaben!P30</f>
        <v>0</v>
      </c>
      <c r="Q86" s="3">
        <f>Eingaben!Q30</f>
        <v>191</v>
      </c>
      <c r="R86" s="277">
        <f>Eingaben!R30</f>
        <v>0</v>
      </c>
      <c r="S86" s="279">
        <f>Eingaben!S30</f>
        <v>0</v>
      </c>
      <c r="T86" s="3">
        <f>Eingaben!T30</f>
        <v>1305</v>
      </c>
      <c r="U86" s="281">
        <f>Eingaben!U30</f>
        <v>3</v>
      </c>
      <c r="V86" s="190">
        <f>COUNTIF(E86,"&gt;0")+COUNTIF(G86,"&gt;0")+COUNTIF(I86,"&gt;0")+COUNTIF(K86,"&gt;0")+COUNTIF(M86,"&gt;0")+COUNTIF(Q86,"&gt;0")+COUNTIF(O86,"&gt;0")</f>
        <v>7</v>
      </c>
      <c r="W86" s="53"/>
      <c r="X86" s="53"/>
      <c r="Y86" s="53"/>
      <c r="Z86" s="53"/>
      <c r="AA86" s="6"/>
      <c r="AB86" s="6"/>
      <c r="AC86" s="6"/>
      <c r="AD86" s="6"/>
      <c r="AE86" s="6"/>
      <c r="AF86" s="6"/>
      <c r="AG86" s="6"/>
      <c r="AH86" s="6"/>
      <c r="AI86" s="6"/>
      <c r="AJ86" s="6"/>
      <c r="AK86" s="6"/>
      <c r="AL86" s="6"/>
      <c r="AM86" s="6"/>
      <c r="AN86" s="6"/>
      <c r="AO86" s="6"/>
      <c r="AP86" s="6"/>
      <c r="AQ86" s="6"/>
      <c r="AR86" s="6"/>
      <c r="AS86" s="8"/>
      <c r="AT86" s="8"/>
      <c r="AU86"/>
      <c r="AV86"/>
      <c r="AW86"/>
    </row>
    <row r="87" spans="2:49" s="4" customFormat="1" ht="19.5" customHeight="1">
      <c r="B87" s="3">
        <v>2</v>
      </c>
      <c r="C87" s="143" t="str">
        <f>Robin!$C$17</f>
        <v>Sipek Christine</v>
      </c>
      <c r="D87" s="109" t="str">
        <f>Robin!$D$17</f>
        <v>07081</v>
      </c>
      <c r="E87" s="3">
        <f>Eingaben!E31</f>
        <v>164</v>
      </c>
      <c r="F87" s="277">
        <f>Eingaben!F31</f>
        <v>0</v>
      </c>
      <c r="G87" s="3">
        <f>Eingaben!G31</f>
        <v>183</v>
      </c>
      <c r="H87" s="277">
        <f>Eingaben!H31</f>
        <v>1</v>
      </c>
      <c r="I87" s="3">
        <f>Eingaben!I31</f>
        <v>225</v>
      </c>
      <c r="J87" s="277">
        <f>Eingaben!J31</f>
        <v>1</v>
      </c>
      <c r="K87" s="3">
        <f>Eingaben!K31</f>
        <v>198</v>
      </c>
      <c r="L87" s="277">
        <f>Eingaben!L31</f>
        <v>0</v>
      </c>
      <c r="M87" s="3">
        <f>Eingaben!M31</f>
        <v>202</v>
      </c>
      <c r="N87" s="277">
        <f>Eingaben!N31</f>
        <v>0</v>
      </c>
      <c r="O87" s="3">
        <f>Eingaben!O31</f>
        <v>187</v>
      </c>
      <c r="P87" s="277">
        <f>Eingaben!P31</f>
        <v>1</v>
      </c>
      <c r="Q87" s="3">
        <f>Eingaben!Q31</f>
        <v>157</v>
      </c>
      <c r="R87" s="277">
        <f>Eingaben!R31</f>
        <v>0</v>
      </c>
      <c r="S87" s="279">
        <f>Eingaben!S31</f>
        <v>0</v>
      </c>
      <c r="T87" s="3">
        <f>Eingaben!T31</f>
        <v>1316</v>
      </c>
      <c r="U87" s="281">
        <f>Eingaben!U31</f>
        <v>3</v>
      </c>
      <c r="V87" s="190">
        <f>COUNTIF(E87,"&gt;0")+COUNTIF(G87,"&gt;0")+COUNTIF(I87,"&gt;0")+COUNTIF(K87,"&gt;0")+COUNTIF(M87,"&gt;0")+COUNTIF(Q87,"&gt;0")+COUNTIF(O87,"&gt;0")</f>
        <v>7</v>
      </c>
      <c r="W87" s="53"/>
      <c r="X87" s="53"/>
      <c r="Y87" s="53"/>
      <c r="Z87" s="53"/>
      <c r="AA87" s="6"/>
      <c r="AB87" s="6"/>
      <c r="AC87" s="6"/>
      <c r="AD87" s="6"/>
      <c r="AE87" s="6"/>
      <c r="AF87" s="6"/>
      <c r="AG87" s="6"/>
      <c r="AH87" s="6"/>
      <c r="AI87" s="6"/>
      <c r="AJ87" s="6"/>
      <c r="AK87" s="6"/>
      <c r="AL87" s="6"/>
      <c r="AM87" s="6"/>
      <c r="AN87" s="6"/>
      <c r="AO87" s="6"/>
      <c r="AP87" s="6"/>
      <c r="AQ87" s="6"/>
      <c r="AR87" s="6"/>
      <c r="AS87" s="8"/>
      <c r="AT87" s="8"/>
      <c r="AU87"/>
      <c r="AV87"/>
      <c r="AW87"/>
    </row>
    <row r="88" spans="2:49" s="4" customFormat="1" ht="19.5" customHeight="1">
      <c r="B88" s="3">
        <v>3</v>
      </c>
      <c r="C88" s="143" t="str">
        <f>Robin!$C$18</f>
        <v>Brenner Eva-Maria</v>
      </c>
      <c r="D88" s="109" t="str">
        <f>Robin!$D$18</f>
        <v>07086</v>
      </c>
      <c r="E88" s="3">
        <f>Eingaben!E32</f>
        <v>196</v>
      </c>
      <c r="F88" s="277">
        <f>Eingaben!F32</f>
        <v>0</v>
      </c>
      <c r="G88" s="3">
        <f>Eingaben!G32</f>
        <v>196</v>
      </c>
      <c r="H88" s="277">
        <f>Eingaben!H32</f>
        <v>1</v>
      </c>
      <c r="I88" s="3">
        <f>Eingaben!I32</f>
        <v>178</v>
      </c>
      <c r="J88" s="277">
        <f>Eingaben!J32</f>
        <v>0</v>
      </c>
      <c r="K88" s="3">
        <f>Eingaben!K32</f>
        <v>192</v>
      </c>
      <c r="L88" s="277">
        <f>Eingaben!L32</f>
        <v>0.5</v>
      </c>
      <c r="M88" s="3">
        <f>Eingaben!M32</f>
        <v>143</v>
      </c>
      <c r="N88" s="277">
        <f>Eingaben!N32</f>
        <v>0</v>
      </c>
      <c r="O88" s="3">
        <f>Eingaben!O32</f>
        <v>187</v>
      </c>
      <c r="P88" s="277">
        <f>Eingaben!P32</f>
        <v>1</v>
      </c>
      <c r="Q88" s="3">
        <f>Eingaben!Q32</f>
        <v>160</v>
      </c>
      <c r="R88" s="277">
        <f>Eingaben!R32</f>
        <v>0</v>
      </c>
      <c r="S88" s="279">
        <f>Eingaben!S32</f>
        <v>0</v>
      </c>
      <c r="T88" s="3">
        <f>Eingaben!T32</f>
        <v>1252</v>
      </c>
      <c r="U88" s="281">
        <f>Eingaben!U32</f>
        <v>2.5</v>
      </c>
      <c r="V88" s="190">
        <f>COUNTIF(E88,"&gt;0")+COUNTIF(G88,"&gt;0")+COUNTIF(I88,"&gt;0")+COUNTIF(K88,"&gt;0")+COUNTIF(M88,"&gt;0")+COUNTIF(Q88,"&gt;0")+COUNTIF(O88,"&gt;0")</f>
        <v>7</v>
      </c>
      <c r="W88" s="53"/>
      <c r="X88" s="53"/>
      <c r="Y88" s="53"/>
      <c r="Z88" s="53"/>
      <c r="AA88" s="6"/>
      <c r="AB88" s="6"/>
      <c r="AC88" s="6"/>
      <c r="AD88" s="6"/>
      <c r="AE88" s="6"/>
      <c r="AF88" s="6"/>
      <c r="AG88" s="6"/>
      <c r="AH88" s="6"/>
      <c r="AI88" s="6"/>
      <c r="AJ88" s="6"/>
      <c r="AK88" s="6"/>
      <c r="AL88" s="6"/>
      <c r="AM88" s="6"/>
      <c r="AN88" s="6"/>
      <c r="AO88" s="6"/>
      <c r="AP88" s="6"/>
      <c r="AQ88" s="6"/>
      <c r="AR88" s="6"/>
      <c r="AS88" s="8"/>
      <c r="AT88" s="8"/>
      <c r="AU88"/>
      <c r="AV88"/>
      <c r="AW88"/>
    </row>
    <row r="89" spans="2:49" s="4" customFormat="1" ht="19.5" customHeight="1">
      <c r="B89" s="3">
        <v>4</v>
      </c>
      <c r="C89" s="143">
        <f>Robin!$C$19</f>
        <v>0</v>
      </c>
      <c r="D89" s="109">
        <f>Robin!$D$19</f>
        <v>0</v>
      </c>
      <c r="E89" s="3">
        <f>Eingaben!E33</f>
        <v>0</v>
      </c>
      <c r="F89" s="277">
        <f>Eingaben!F33</f>
        <v>0</v>
      </c>
      <c r="G89" s="3">
        <f>Eingaben!G33</f>
        <v>0</v>
      </c>
      <c r="H89" s="277">
        <f>Eingaben!H33</f>
        <v>0</v>
      </c>
      <c r="I89" s="3">
        <f>Eingaben!I33</f>
        <v>0</v>
      </c>
      <c r="J89" s="277">
        <f>Eingaben!J33</f>
        <v>0</v>
      </c>
      <c r="K89" s="3">
        <f>Eingaben!K33</f>
        <v>0</v>
      </c>
      <c r="L89" s="277">
        <f>Eingaben!L33</f>
        <v>0</v>
      </c>
      <c r="M89" s="3">
        <f>Eingaben!M33</f>
        <v>0</v>
      </c>
      <c r="N89" s="277">
        <f>Eingaben!N33</f>
        <v>0</v>
      </c>
      <c r="O89" s="3">
        <f>Eingaben!O33</f>
        <v>0</v>
      </c>
      <c r="P89" s="277">
        <f>Eingaben!P33</f>
        <v>0</v>
      </c>
      <c r="Q89" s="3">
        <f>Eingaben!Q33</f>
        <v>0</v>
      </c>
      <c r="R89" s="277">
        <f>Eingaben!R33</f>
        <v>0</v>
      </c>
      <c r="S89" s="279">
        <f>Eingaben!S33</f>
        <v>0</v>
      </c>
      <c r="T89" s="3">
        <f>Eingaben!T33</f>
        <v>0</v>
      </c>
      <c r="U89" s="281">
        <f>Eingaben!U33</f>
        <v>0</v>
      </c>
      <c r="V89" s="190">
        <f>COUNTIF(E89,"&gt;0")+COUNTIF(G89,"&gt;0")+COUNTIF(I89,"&gt;0")+COUNTIF(K89,"&gt;0")+COUNTIF(M89,"&gt;0")+COUNTIF(Q89,"&gt;0")+COUNTIF(O89,"&gt;0")</f>
        <v>0</v>
      </c>
      <c r="W89" s="53"/>
      <c r="X89" s="53"/>
      <c r="Y89" s="53"/>
      <c r="Z89" s="53"/>
      <c r="AA89" s="6"/>
      <c r="AB89" s="6"/>
      <c r="AC89" s="6"/>
      <c r="AD89" s="6"/>
      <c r="AE89" s="6"/>
      <c r="AF89" s="6"/>
      <c r="AG89" s="6"/>
      <c r="AH89" s="6"/>
      <c r="AI89" s="6"/>
      <c r="AJ89" s="6"/>
      <c r="AK89" s="6"/>
      <c r="AL89" s="6"/>
      <c r="AM89" s="6"/>
      <c r="AN89" s="6"/>
      <c r="AO89" s="6"/>
      <c r="AP89" s="6"/>
      <c r="AQ89" s="6"/>
      <c r="AR89" s="6"/>
      <c r="AS89" s="8"/>
      <c r="AT89" s="8"/>
      <c r="AU89"/>
      <c r="AV89"/>
      <c r="AW89"/>
    </row>
    <row r="90" spans="2:49" s="4" customFormat="1" ht="19.5" customHeight="1">
      <c r="B90" s="3">
        <v>5</v>
      </c>
      <c r="C90" s="143">
        <f>Robin!$C$20</f>
        <v>0</v>
      </c>
      <c r="D90" s="109">
        <f>Robin!$D$20</f>
        <v>0</v>
      </c>
      <c r="E90" s="3">
        <f>Eingaben!E34</f>
        <v>0</v>
      </c>
      <c r="F90" s="277">
        <f>Eingaben!F34</f>
        <v>0</v>
      </c>
      <c r="G90" s="3">
        <f>Eingaben!G34</f>
        <v>0</v>
      </c>
      <c r="H90" s="277">
        <f>Eingaben!H34</f>
        <v>0</v>
      </c>
      <c r="I90" s="3">
        <f>Eingaben!I34</f>
        <v>0</v>
      </c>
      <c r="J90" s="277">
        <f>Eingaben!J34</f>
        <v>0</v>
      </c>
      <c r="K90" s="3">
        <f>Eingaben!K34</f>
        <v>0</v>
      </c>
      <c r="L90" s="277">
        <f>Eingaben!L34</f>
        <v>0</v>
      </c>
      <c r="M90" s="3">
        <f>Eingaben!M34</f>
        <v>0</v>
      </c>
      <c r="N90" s="277">
        <f>Eingaben!N34</f>
        <v>0</v>
      </c>
      <c r="O90" s="3">
        <f>Eingaben!O34</f>
        <v>0</v>
      </c>
      <c r="P90" s="277">
        <f>Eingaben!P34</f>
        <v>0</v>
      </c>
      <c r="Q90" s="3">
        <f>Eingaben!Q34</f>
        <v>0</v>
      </c>
      <c r="R90" s="277">
        <f>Eingaben!R34</f>
        <v>0</v>
      </c>
      <c r="S90" s="279">
        <f>Eingaben!S34</f>
        <v>0</v>
      </c>
      <c r="T90" s="3">
        <f>Eingaben!T34</f>
        <v>0</v>
      </c>
      <c r="U90" s="281">
        <f>Eingaben!U34</f>
        <v>0</v>
      </c>
      <c r="V90" s="190">
        <f>COUNTIF(E90,"&gt;0")+COUNTIF(G90,"&gt;0")+COUNTIF(I90,"&gt;0")+COUNTIF(K90,"&gt;0")+COUNTIF(M90,"&gt;0")+COUNTIF(Q90,"&gt;0")+COUNTIF(O90,"&gt;0")</f>
        <v>0</v>
      </c>
      <c r="W90" s="53"/>
      <c r="X90" s="53"/>
      <c r="Y90" s="53"/>
      <c r="Z90" s="53"/>
      <c r="AA90" s="6"/>
      <c r="AB90" s="6"/>
      <c r="AC90" s="6"/>
      <c r="AD90" s="6"/>
      <c r="AE90" s="6"/>
      <c r="AF90" s="6"/>
      <c r="AG90" s="6"/>
      <c r="AH90" s="6"/>
      <c r="AI90" s="6"/>
      <c r="AJ90" s="6"/>
      <c r="AK90" s="6"/>
      <c r="AL90" s="6"/>
      <c r="AM90" s="6"/>
      <c r="AN90" s="6"/>
      <c r="AO90" s="6"/>
      <c r="AP90" s="6"/>
      <c r="AQ90" s="6"/>
      <c r="AR90" s="6"/>
      <c r="AS90" s="8"/>
      <c r="AT90" s="8"/>
      <c r="AU90"/>
      <c r="AV90"/>
      <c r="AW90"/>
    </row>
    <row r="91" spans="2:49" s="6" customFormat="1" ht="18">
      <c r="B91" s="7"/>
      <c r="C91" s="7"/>
      <c r="D91" s="110"/>
      <c r="E91" s="15">
        <f>Eingaben!E35</f>
        <v>0</v>
      </c>
      <c r="F91" s="158">
        <f>Eingaben!F35</f>
        <v>0</v>
      </c>
      <c r="G91" s="15">
        <f>Eingaben!G35</f>
        <v>0</v>
      </c>
      <c r="H91" s="158">
        <f>Eingaben!H35</f>
        <v>0</v>
      </c>
      <c r="I91" s="15">
        <f>Eingaben!I35</f>
        <v>0</v>
      </c>
      <c r="J91" s="158">
        <f>Eingaben!J35</f>
        <v>0</v>
      </c>
      <c r="K91" s="15">
        <f>Eingaben!K35</f>
        <v>0</v>
      </c>
      <c r="L91" s="158">
        <f>Eingaben!L35</f>
        <v>0</v>
      </c>
      <c r="M91" s="15">
        <f>Eingaben!M35</f>
        <v>0</v>
      </c>
      <c r="N91" s="158">
        <f>Eingaben!N35</f>
        <v>0</v>
      </c>
      <c r="O91" s="15">
        <f>Eingaben!O35</f>
        <v>0</v>
      </c>
      <c r="P91" s="158">
        <f>Eingaben!P35</f>
        <v>0</v>
      </c>
      <c r="Q91" s="15">
        <f>Eingaben!Q35</f>
        <v>0</v>
      </c>
      <c r="R91" s="158">
        <f>Eingaben!R35</f>
        <v>0</v>
      </c>
      <c r="S91" s="158"/>
      <c r="T91" s="15">
        <f>Eingaben!T35</f>
        <v>0</v>
      </c>
      <c r="U91" s="282"/>
      <c r="V91" s="53">
        <f>Eingaben!W82</f>
        <v>0</v>
      </c>
      <c r="W91" s="53"/>
      <c r="X91" s="53"/>
      <c r="Y91" s="53"/>
      <c r="Z91" s="53"/>
      <c r="AS91" s="8"/>
      <c r="AT91" s="8"/>
      <c r="AU91"/>
      <c r="AV91"/>
      <c r="AW91"/>
    </row>
    <row r="92" spans="3:22" ht="18">
      <c r="C92" s="9" t="s">
        <v>69</v>
      </c>
      <c r="D92" s="111"/>
      <c r="E92" s="3">
        <f>Eingaben!E36</f>
        <v>539</v>
      </c>
      <c r="F92" s="280">
        <f>Eingaben!F36</f>
        <v>1</v>
      </c>
      <c r="G92" s="3">
        <f>Eingaben!G36</f>
        <v>614</v>
      </c>
      <c r="H92" s="280">
        <f>Eingaben!H36</f>
        <v>3</v>
      </c>
      <c r="I92" s="3">
        <f>Eingaben!I36</f>
        <v>583</v>
      </c>
      <c r="J92" s="280">
        <f>Eingaben!J36</f>
        <v>1</v>
      </c>
      <c r="K92" s="3">
        <f>Eingaben!K36</f>
        <v>564</v>
      </c>
      <c r="L92" s="280">
        <f>Eingaben!L36</f>
        <v>0.5</v>
      </c>
      <c r="M92" s="3">
        <f>Eingaben!M36</f>
        <v>531</v>
      </c>
      <c r="N92" s="280">
        <f>Eingaben!N36</f>
        <v>1</v>
      </c>
      <c r="O92" s="3">
        <f>Eingaben!O36</f>
        <v>534</v>
      </c>
      <c r="P92" s="280">
        <f>Eingaben!P36</f>
        <v>2</v>
      </c>
      <c r="Q92" s="3">
        <f>Eingaben!Q36</f>
        <v>508</v>
      </c>
      <c r="R92" s="280">
        <f>Eingaben!R36</f>
        <v>0</v>
      </c>
      <c r="S92" s="158"/>
      <c r="T92" s="3">
        <f>Eingaben!T36</f>
        <v>3873</v>
      </c>
      <c r="U92" s="280">
        <f>SUM(U86:U89)</f>
        <v>8.5</v>
      </c>
      <c r="V92" s="190">
        <f>COUNTIF(E86:E90,"&gt;0")+COUNTIF(G86:G90,"&gt;0")+COUNTIF(I86:I90,"&gt;0")+COUNTIF(K86:K90,"&gt;0")+COUNTIF(M86:M90,"&gt;0")+COUNTIF(Q86:Q90,"&gt;0")+COUNTIF(O86:O90,"&gt;0")</f>
        <v>21</v>
      </c>
    </row>
    <row r="93" spans="3:49" s="6" customFormat="1" ht="18">
      <c r="C93" s="9" t="s">
        <v>70</v>
      </c>
      <c r="D93" s="111"/>
      <c r="E93"/>
      <c r="F93" s="280">
        <f>Eingaben!F37</f>
        <v>0</v>
      </c>
      <c r="G93"/>
      <c r="H93" s="280">
        <f>Eingaben!H37</f>
        <v>2</v>
      </c>
      <c r="I93"/>
      <c r="J93" s="280">
        <f>Eingaben!J37</f>
        <v>0</v>
      </c>
      <c r="K93"/>
      <c r="L93" s="280">
        <f>Eingaben!L37</f>
        <v>0</v>
      </c>
      <c r="M93"/>
      <c r="N93" s="280">
        <f>Eingaben!N37</f>
        <v>0</v>
      </c>
      <c r="O93"/>
      <c r="P93" s="280">
        <f>Eingaben!P37</f>
        <v>1</v>
      </c>
      <c r="Q93"/>
      <c r="R93" s="280">
        <f>Eingaben!R37</f>
        <v>0</v>
      </c>
      <c r="S93" s="157"/>
      <c r="T93" s="203"/>
      <c r="U93" s="283">
        <f>Eingaben!U37</f>
        <v>3</v>
      </c>
      <c r="V93" s="53"/>
      <c r="W93" s="53"/>
      <c r="X93" s="53"/>
      <c r="Y93" s="53"/>
      <c r="Z93" s="53"/>
      <c r="AS93" s="8"/>
      <c r="AT93" s="8"/>
      <c r="AU93"/>
      <c r="AV93"/>
      <c r="AW93"/>
    </row>
    <row r="94" spans="3:49" s="6" customFormat="1" ht="18">
      <c r="C94" s="9" t="s">
        <v>66</v>
      </c>
      <c r="D94"/>
      <c r="E94" s="202">
        <f>Eingaben!E38</f>
        <v>0</v>
      </c>
      <c r="F94" s="274">
        <f>Eingaben!F38</f>
        <v>1</v>
      </c>
      <c r="G94" s="275">
        <f>Eingaben!G38</f>
        <v>0</v>
      </c>
      <c r="H94" s="274">
        <f>Eingaben!H38</f>
        <v>5</v>
      </c>
      <c r="I94" s="275">
        <f>Eingaben!I38</f>
        <v>0</v>
      </c>
      <c r="J94" s="274">
        <f>Eingaben!J38</f>
        <v>1</v>
      </c>
      <c r="K94" s="275">
        <f>Eingaben!K38</f>
        <v>0</v>
      </c>
      <c r="L94" s="274">
        <f>Eingaben!L38</f>
        <v>0.5</v>
      </c>
      <c r="M94" s="275">
        <f>Eingaben!M38</f>
        <v>0</v>
      </c>
      <c r="N94" s="274">
        <f>Eingaben!N38</f>
        <v>1</v>
      </c>
      <c r="O94" s="275">
        <f>Eingaben!O38</f>
        <v>0</v>
      </c>
      <c r="P94" s="274">
        <f>Eingaben!P38</f>
        <v>3</v>
      </c>
      <c r="Q94" s="275">
        <f>Eingaben!Q38</f>
        <v>0</v>
      </c>
      <c r="R94" s="274">
        <f>Eingaben!R38</f>
        <v>0</v>
      </c>
      <c r="S94" s="274"/>
      <c r="T94" s="276"/>
      <c r="U94" s="275">
        <f>Eingaben!U38</f>
        <v>11.5</v>
      </c>
      <c r="V94" s="53"/>
      <c r="W94" s="53"/>
      <c r="X94" s="53"/>
      <c r="Y94" s="53"/>
      <c r="Z94" s="53"/>
      <c r="AS94" s="8"/>
      <c r="AT94" s="8"/>
      <c r="AU94"/>
      <c r="AV94"/>
      <c r="AW94"/>
    </row>
    <row r="95" spans="3:49" s="6" customFormat="1" ht="18">
      <c r="C95"/>
      <c r="D95"/>
      <c r="E95"/>
      <c r="F95" s="213"/>
      <c r="G95"/>
      <c r="H95" s="213"/>
      <c r="I95"/>
      <c r="J95" s="213"/>
      <c r="K95"/>
      <c r="L95" s="213"/>
      <c r="M95"/>
      <c r="N95" s="213"/>
      <c r="O95"/>
      <c r="P95" s="213"/>
      <c r="Q95"/>
      <c r="R95" s="158"/>
      <c r="S95" s="158"/>
      <c r="T95" s="392" t="s">
        <v>6</v>
      </c>
      <c r="U95" s="392"/>
      <c r="V95" s="53"/>
      <c r="W95" s="53"/>
      <c r="X95" s="53"/>
      <c r="Y95" s="53"/>
      <c r="Z95" s="53"/>
      <c r="AS95" s="8"/>
      <c r="AT95" s="8"/>
      <c r="AU95"/>
      <c r="AV95"/>
      <c r="AW95"/>
    </row>
    <row r="96" spans="3:49" s="6" customFormat="1" ht="18">
      <c r="C96"/>
      <c r="D96"/>
      <c r="E96"/>
      <c r="F96" s="213"/>
      <c r="G96"/>
      <c r="H96" s="213"/>
      <c r="I96"/>
      <c r="J96" s="213"/>
      <c r="K96"/>
      <c r="L96" s="213"/>
      <c r="M96"/>
      <c r="N96" s="213"/>
      <c r="O96"/>
      <c r="P96" s="213"/>
      <c r="Q96"/>
      <c r="R96" s="158"/>
      <c r="S96" s="158"/>
      <c r="T96" s="403">
        <f>Eingaben!$X$36</f>
        <v>184.42857142857142</v>
      </c>
      <c r="U96" s="404"/>
      <c r="V96" s="53"/>
      <c r="W96" s="53"/>
      <c r="X96" s="53"/>
      <c r="Y96" s="53"/>
      <c r="Z96" s="53"/>
      <c r="AS96" s="8"/>
      <c r="AT96" s="8"/>
      <c r="AU96"/>
      <c r="AV96"/>
      <c r="AW96"/>
    </row>
    <row r="97" spans="2:49" s="17" customFormat="1" ht="7.5" customHeight="1" outlineLevel="1" thickBot="1">
      <c r="B97" s="18"/>
      <c r="C97" s="19"/>
      <c r="D97" s="20"/>
      <c r="E97" s="19"/>
      <c r="F97" s="164"/>
      <c r="G97" s="20"/>
      <c r="H97" s="164"/>
      <c r="I97" s="19"/>
      <c r="J97" s="164"/>
      <c r="K97" s="19"/>
      <c r="L97" s="164"/>
      <c r="M97" s="19"/>
      <c r="N97" s="164"/>
      <c r="O97" s="19"/>
      <c r="P97" s="164"/>
      <c r="Q97" s="19"/>
      <c r="R97" s="164"/>
      <c r="S97" s="164"/>
      <c r="T97" s="19"/>
      <c r="U97" s="19"/>
      <c r="V97" s="35"/>
      <c r="W97" s="35"/>
      <c r="X97" s="35"/>
      <c r="Y97" s="35"/>
      <c r="Z97" s="35"/>
      <c r="AA97" s="37"/>
      <c r="AB97" s="35"/>
      <c r="AC97" s="35"/>
      <c r="AD97" s="35"/>
      <c r="AE97" s="35"/>
      <c r="AF97" s="35"/>
      <c r="AG97" s="35"/>
      <c r="AH97" s="35"/>
      <c r="AI97" s="35"/>
      <c r="AJ97" s="35"/>
      <c r="AK97" s="35"/>
      <c r="AL97" s="35"/>
      <c r="AM97" s="35"/>
      <c r="AN97" s="22"/>
      <c r="AO97" s="38"/>
      <c r="AP97" s="22"/>
      <c r="AQ97" s="22"/>
      <c r="AR97" s="23"/>
      <c r="AS97" s="8"/>
      <c r="AT97" s="8"/>
      <c r="AU97"/>
      <c r="AV97"/>
      <c r="AW97"/>
    </row>
    <row r="98" spans="2:49" s="17" customFormat="1" ht="7.5" customHeight="1" outlineLevel="1" thickTop="1">
      <c r="B98" s="24"/>
      <c r="C98" s="25"/>
      <c r="D98" s="26"/>
      <c r="E98" s="25"/>
      <c r="F98" s="216"/>
      <c r="G98" s="26"/>
      <c r="H98" s="168"/>
      <c r="I98" s="26"/>
      <c r="J98" s="168"/>
      <c r="K98" s="25"/>
      <c r="L98" s="168"/>
      <c r="M98" s="25"/>
      <c r="N98" s="168"/>
      <c r="O98" s="25"/>
      <c r="P98" s="168"/>
      <c r="Q98" s="25"/>
      <c r="R98" s="168"/>
      <c r="S98" s="168"/>
      <c r="T98" s="25"/>
      <c r="U98" s="25"/>
      <c r="V98" s="35"/>
      <c r="W98" s="35"/>
      <c r="X98" s="35"/>
      <c r="Y98" s="35"/>
      <c r="Z98" s="35"/>
      <c r="AA98" s="37"/>
      <c r="AB98" s="35"/>
      <c r="AC98" s="35"/>
      <c r="AD98" s="35"/>
      <c r="AE98" s="35"/>
      <c r="AF98" s="35"/>
      <c r="AG98" s="35"/>
      <c r="AH98" s="35"/>
      <c r="AI98" s="35"/>
      <c r="AJ98" s="35"/>
      <c r="AK98" s="35"/>
      <c r="AL98" s="35"/>
      <c r="AM98" s="35"/>
      <c r="AN98" s="22"/>
      <c r="AO98" s="38"/>
      <c r="AP98" s="22"/>
      <c r="AQ98" s="22"/>
      <c r="AR98" s="23"/>
      <c r="AS98" s="8"/>
      <c r="AT98" s="8"/>
      <c r="AU98"/>
      <c r="AV98"/>
      <c r="AW98"/>
    </row>
    <row r="99" spans="2:49" s="17" customFormat="1" ht="20.25" customHeight="1" outlineLevel="1">
      <c r="B99" s="27"/>
      <c r="E99" s="28"/>
      <c r="F99" s="208"/>
      <c r="G99" s="42" t="str">
        <f>G3</f>
        <v>Club - Pokal  Finale 2007</v>
      </c>
      <c r="H99" s="208"/>
      <c r="I99" s="28"/>
      <c r="J99" s="208"/>
      <c r="K99" s="28"/>
      <c r="L99" s="208"/>
      <c r="M99" s="28"/>
      <c r="N99" s="208"/>
      <c r="O99" s="28"/>
      <c r="P99" s="208"/>
      <c r="Q99" s="28"/>
      <c r="R99" s="208"/>
      <c r="S99" s="208"/>
      <c r="T99" s="28"/>
      <c r="U99" s="28"/>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8"/>
      <c r="AR99" s="23"/>
      <c r="AS99" s="8"/>
      <c r="AT99" s="8"/>
      <c r="AU99"/>
      <c r="AV99"/>
      <c r="AW99"/>
    </row>
    <row r="100" spans="2:49" s="17" customFormat="1" ht="12" customHeight="1" outlineLevel="1">
      <c r="B100" s="27"/>
      <c r="C100" s="30">
        <f ca="1">NOW()</f>
        <v>39300.68422534722</v>
      </c>
      <c r="E100" s="29"/>
      <c r="F100" s="217"/>
      <c r="G100" s="29"/>
      <c r="H100" s="176"/>
      <c r="I100" s="29"/>
      <c r="J100" s="176"/>
      <c r="K100" s="31"/>
      <c r="L100" s="176"/>
      <c r="N100" s="176"/>
      <c r="O100" s="29"/>
      <c r="Q100" s="29"/>
      <c r="R100" s="222" t="s">
        <v>252</v>
      </c>
      <c r="S100" s="222"/>
      <c r="T100" s="29"/>
      <c r="U100" s="29"/>
      <c r="V100" s="35"/>
      <c r="W100" s="35"/>
      <c r="X100" s="35"/>
      <c r="Y100" s="35"/>
      <c r="Z100" s="35"/>
      <c r="AA100" s="117"/>
      <c r="AB100" s="117"/>
      <c r="AC100" s="35"/>
      <c r="AD100" s="35"/>
      <c r="AE100" s="35"/>
      <c r="AF100" s="35"/>
      <c r="AG100" s="35"/>
      <c r="AH100" s="35"/>
      <c r="AI100" s="117"/>
      <c r="AJ100" s="35"/>
      <c r="AK100" s="35"/>
      <c r="AL100" s="35"/>
      <c r="AM100" s="35"/>
      <c r="AN100" s="35"/>
      <c r="AO100" s="37"/>
      <c r="AP100" s="35"/>
      <c r="AQ100" s="35"/>
      <c r="AR100" s="23"/>
      <c r="AS100" s="8"/>
      <c r="AT100" s="8"/>
      <c r="AU100"/>
      <c r="AV100"/>
      <c r="AW100"/>
    </row>
    <row r="101" spans="3:49" s="17" customFormat="1" ht="20.25" customHeight="1" outlineLevel="1">
      <c r="C101" s="162">
        <f>C5</f>
        <v>39264</v>
      </c>
      <c r="E101" s="32"/>
      <c r="F101" s="218"/>
      <c r="H101" s="172"/>
      <c r="J101" s="172"/>
      <c r="K101" s="42"/>
      <c r="L101" s="176"/>
      <c r="N101" s="172"/>
      <c r="O101" s="259" t="str">
        <f>O69</f>
        <v>Mainfranken Bowling Bamberg</v>
      </c>
      <c r="P101" s="172"/>
      <c r="R101" s="172"/>
      <c r="S101" s="172"/>
      <c r="T101" s="32"/>
      <c r="U101" s="32"/>
      <c r="V101" s="117"/>
      <c r="W101" s="117"/>
      <c r="X101" s="35"/>
      <c r="Y101" s="117"/>
      <c r="Z101" s="117"/>
      <c r="AA101" s="118"/>
      <c r="AB101" s="119"/>
      <c r="AC101" s="119"/>
      <c r="AD101" s="117"/>
      <c r="AE101" s="119"/>
      <c r="AF101" s="119"/>
      <c r="AG101" s="119"/>
      <c r="AH101" s="119"/>
      <c r="AI101" s="119"/>
      <c r="AJ101" s="119"/>
      <c r="AK101" s="119"/>
      <c r="AL101" s="119"/>
      <c r="AM101" s="119"/>
      <c r="AN101" s="119"/>
      <c r="AO101" s="120"/>
      <c r="AP101" s="121"/>
      <c r="AQ101" s="119"/>
      <c r="AR101" s="122"/>
      <c r="AS101" s="8"/>
      <c r="AT101" s="8"/>
      <c r="AU101"/>
      <c r="AV101"/>
      <c r="AW101"/>
    </row>
    <row r="102" spans="2:247" s="33" customFormat="1" ht="7.5" customHeight="1" outlineLevel="1" thickBot="1">
      <c r="B102" s="34"/>
      <c r="C102" s="35"/>
      <c r="D102" s="36"/>
      <c r="E102" s="35"/>
      <c r="F102" s="210"/>
      <c r="G102" s="36"/>
      <c r="H102" s="210"/>
      <c r="I102" s="35"/>
      <c r="J102" s="210"/>
      <c r="K102" s="35"/>
      <c r="L102" s="210"/>
      <c r="M102" s="35"/>
      <c r="N102" s="210"/>
      <c r="O102" s="35"/>
      <c r="P102" s="210"/>
      <c r="Q102" s="35"/>
      <c r="R102" s="210"/>
      <c r="S102" s="210"/>
      <c r="T102" s="35"/>
      <c r="U102" s="35"/>
      <c r="V102" s="52"/>
      <c r="W102" s="52"/>
      <c r="X102" s="52"/>
      <c r="Y102" s="52"/>
      <c r="Z102" s="52"/>
      <c r="AA102" s="37"/>
      <c r="AB102" s="35"/>
      <c r="AC102" s="35"/>
      <c r="AD102" s="35"/>
      <c r="AE102" s="35"/>
      <c r="AF102" s="35"/>
      <c r="AG102" s="35"/>
      <c r="AH102" s="35"/>
      <c r="AI102" s="35"/>
      <c r="AJ102" s="35"/>
      <c r="AK102" s="35"/>
      <c r="AL102" s="35"/>
      <c r="AM102" s="35"/>
      <c r="AN102" s="22"/>
      <c r="AO102" s="38"/>
      <c r="AP102" s="22"/>
      <c r="AQ102" s="22"/>
      <c r="AR102" s="22"/>
      <c r="AS102" s="8"/>
      <c r="AT102" s="8"/>
      <c r="AU102"/>
      <c r="AV102"/>
      <c r="AW102"/>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1"/>
      <c r="GS102" s="41"/>
      <c r="GT102" s="41"/>
      <c r="GU102" s="41"/>
      <c r="GV102" s="41"/>
      <c r="GW102" s="41"/>
      <c r="GX102" s="41"/>
      <c r="GY102" s="41"/>
      <c r="GZ102" s="41"/>
      <c r="HA102" s="41"/>
      <c r="HB102" s="41"/>
      <c r="HC102" s="41"/>
      <c r="HD102" s="41"/>
      <c r="HE102" s="41"/>
      <c r="HF102" s="41"/>
      <c r="HG102" s="41"/>
      <c r="HH102" s="41"/>
      <c r="HI102" s="41"/>
      <c r="HJ102" s="41"/>
      <c r="HK102" s="41"/>
      <c r="HL102" s="41"/>
      <c r="HM102" s="41"/>
      <c r="HN102" s="41"/>
      <c r="HO102" s="41"/>
      <c r="HP102" s="41"/>
      <c r="HQ102" s="41"/>
      <c r="HR102" s="41"/>
      <c r="HS102" s="41"/>
      <c r="HT102" s="41"/>
      <c r="HU102" s="41"/>
      <c r="HV102" s="41"/>
      <c r="HW102" s="41"/>
      <c r="HX102" s="41"/>
      <c r="HY102" s="41"/>
      <c r="HZ102" s="41"/>
      <c r="IA102" s="41"/>
      <c r="IB102" s="41"/>
      <c r="IC102" s="41"/>
      <c r="ID102" s="41"/>
      <c r="IE102" s="41"/>
      <c r="IF102" s="41"/>
      <c r="IG102" s="41"/>
      <c r="IH102" s="41"/>
      <c r="II102" s="41"/>
      <c r="IJ102" s="41"/>
      <c r="IK102" s="41"/>
      <c r="IL102" s="41"/>
      <c r="IM102" s="41"/>
    </row>
    <row r="103" spans="2:247" s="33" customFormat="1" ht="7.5" customHeight="1" outlineLevel="1" thickTop="1">
      <c r="B103" s="24"/>
      <c r="C103" s="25"/>
      <c r="D103" s="39"/>
      <c r="E103" s="25"/>
      <c r="F103" s="168"/>
      <c r="G103" s="39"/>
      <c r="H103" s="168"/>
      <c r="I103" s="25"/>
      <c r="J103" s="168"/>
      <c r="K103" s="25"/>
      <c r="L103" s="168"/>
      <c r="M103" s="25"/>
      <c r="N103" s="168"/>
      <c r="O103" s="25"/>
      <c r="P103" s="168"/>
      <c r="Q103" s="25"/>
      <c r="R103" s="168"/>
      <c r="S103" s="168"/>
      <c r="T103" s="25"/>
      <c r="U103" s="25"/>
      <c r="V103" s="52"/>
      <c r="W103" s="52"/>
      <c r="X103" s="52"/>
      <c r="Y103" s="52"/>
      <c r="Z103" s="52"/>
      <c r="AA103" s="37"/>
      <c r="AB103" s="35"/>
      <c r="AC103" s="35"/>
      <c r="AD103" s="35"/>
      <c r="AE103" s="35"/>
      <c r="AF103" s="35"/>
      <c r="AG103" s="35"/>
      <c r="AH103" s="35"/>
      <c r="AI103" s="35"/>
      <c r="AJ103" s="35"/>
      <c r="AK103" s="35"/>
      <c r="AL103" s="35"/>
      <c r="AM103" s="35"/>
      <c r="AN103" s="22"/>
      <c r="AO103" s="38"/>
      <c r="AP103" s="22"/>
      <c r="AQ103" s="22"/>
      <c r="AR103" s="22"/>
      <c r="AS103" s="8"/>
      <c r="AT103" s="8"/>
      <c r="AU103"/>
      <c r="AV103"/>
      <c r="AW103"/>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c r="IC103" s="41"/>
      <c r="ID103" s="41"/>
      <c r="IE103" s="41"/>
      <c r="IF103" s="41"/>
      <c r="IG103" s="41"/>
      <c r="IH103" s="41"/>
      <c r="II103" s="41"/>
      <c r="IJ103" s="41"/>
      <c r="IK103" s="41"/>
      <c r="IL103" s="41"/>
      <c r="IM103" s="41"/>
    </row>
    <row r="104" spans="2:247" s="149" customFormat="1" ht="28.5" outlineLevel="1">
      <c r="B104" s="147"/>
      <c r="C104" s="148" t="s">
        <v>32</v>
      </c>
      <c r="E104" s="150"/>
      <c r="F104" s="219"/>
      <c r="G104" s="148" t="str">
        <f>G8</f>
        <v>Gruppe 1</v>
      </c>
      <c r="H104" s="211"/>
      <c r="J104" s="221"/>
      <c r="K104" s="150"/>
      <c r="L104" s="211"/>
      <c r="M104" s="150"/>
      <c r="N104" s="221"/>
      <c r="P104" s="221"/>
      <c r="R104" s="221"/>
      <c r="S104" s="221"/>
      <c r="T104" s="150"/>
      <c r="U104" s="150"/>
      <c r="V104" s="147"/>
      <c r="W104" s="147"/>
      <c r="X104" s="147"/>
      <c r="Y104" s="147"/>
      <c r="Z104" s="147"/>
      <c r="AA104" s="151"/>
      <c r="AB104" s="150"/>
      <c r="AC104" s="150"/>
      <c r="AD104" s="150"/>
      <c r="AE104" s="150"/>
      <c r="AF104" s="150"/>
      <c r="AG104" s="150"/>
      <c r="AH104" s="150"/>
      <c r="AI104" s="150"/>
      <c r="AJ104" s="150"/>
      <c r="AK104" s="150"/>
      <c r="AL104" s="150"/>
      <c r="AM104" s="150"/>
      <c r="AN104" s="152"/>
      <c r="AO104" s="153"/>
      <c r="AP104" s="152"/>
      <c r="AQ104" s="152"/>
      <c r="AR104" s="152"/>
      <c r="AS104" s="154"/>
      <c r="AT104" s="154"/>
      <c r="AU104" s="155"/>
      <c r="AV104" s="155"/>
      <c r="AW104" s="155"/>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c r="DP104" s="156"/>
      <c r="DQ104" s="156"/>
      <c r="DR104" s="156"/>
      <c r="DS104" s="156"/>
      <c r="DT104" s="156"/>
      <c r="DU104" s="156"/>
      <c r="DV104" s="156"/>
      <c r="DW104" s="156"/>
      <c r="DX104" s="156"/>
      <c r="DY104" s="156"/>
      <c r="DZ104" s="156"/>
      <c r="EA104" s="156"/>
      <c r="EB104" s="156"/>
      <c r="EC104" s="156"/>
      <c r="ED104" s="156"/>
      <c r="EE104" s="156"/>
      <c r="EF104" s="156"/>
      <c r="EG104" s="156"/>
      <c r="EH104" s="156"/>
      <c r="EI104" s="156"/>
      <c r="EJ104" s="156"/>
      <c r="EK104" s="156"/>
      <c r="EL104" s="156"/>
      <c r="EM104" s="156"/>
      <c r="EN104" s="156"/>
      <c r="EO104" s="156"/>
      <c r="EP104" s="156"/>
      <c r="EQ104" s="156"/>
      <c r="ER104" s="156"/>
      <c r="ES104" s="156"/>
      <c r="ET104" s="156"/>
      <c r="EU104" s="156"/>
      <c r="EV104" s="156"/>
      <c r="EW104" s="156"/>
      <c r="EX104" s="156"/>
      <c r="EY104" s="156"/>
      <c r="EZ104" s="156"/>
      <c r="FA104" s="156"/>
      <c r="FB104" s="156"/>
      <c r="FC104" s="156"/>
      <c r="FD104" s="156"/>
      <c r="FE104" s="156"/>
      <c r="FF104" s="156"/>
      <c r="FG104" s="156"/>
      <c r="FH104" s="156"/>
      <c r="FI104" s="156"/>
      <c r="FJ104" s="156"/>
      <c r="FK104" s="156"/>
      <c r="FL104" s="156"/>
      <c r="FM104" s="156"/>
      <c r="FN104" s="156"/>
      <c r="FO104" s="156"/>
      <c r="FP104" s="156"/>
      <c r="FQ104" s="156"/>
      <c r="FR104" s="156"/>
      <c r="FS104" s="156"/>
      <c r="FT104" s="156"/>
      <c r="FU104" s="156"/>
      <c r="FV104" s="156"/>
      <c r="FW104" s="156"/>
      <c r="FX104" s="156"/>
      <c r="FY104" s="156"/>
      <c r="FZ104" s="156"/>
      <c r="GA104" s="156"/>
      <c r="GB104" s="156"/>
      <c r="GC104" s="156"/>
      <c r="GD104" s="156"/>
      <c r="GE104" s="156"/>
      <c r="GF104" s="156"/>
      <c r="GG104" s="156"/>
      <c r="GH104" s="156"/>
      <c r="GI104" s="156"/>
      <c r="GJ104" s="156"/>
      <c r="GK104" s="156"/>
      <c r="GL104" s="156"/>
      <c r="GM104" s="156"/>
      <c r="GN104" s="156"/>
      <c r="GO104" s="156"/>
      <c r="GP104" s="156"/>
      <c r="GQ104" s="156"/>
      <c r="GR104" s="156"/>
      <c r="GS104" s="156"/>
      <c r="GT104" s="156"/>
      <c r="GU104" s="156"/>
      <c r="GV104" s="156"/>
      <c r="GW104" s="156"/>
      <c r="GX104" s="156"/>
      <c r="GY104" s="156"/>
      <c r="GZ104" s="156"/>
      <c r="HA104" s="156"/>
      <c r="HB104" s="156"/>
      <c r="HC104" s="156"/>
      <c r="HD104" s="156"/>
      <c r="HE104" s="156"/>
      <c r="HF104" s="156"/>
      <c r="HG104" s="156"/>
      <c r="HH104" s="156"/>
      <c r="HI104" s="156"/>
      <c r="HJ104" s="156"/>
      <c r="HK104" s="156"/>
      <c r="HL104" s="156"/>
      <c r="HM104" s="156"/>
      <c r="HN104" s="156"/>
      <c r="HO104" s="156"/>
      <c r="HP104" s="156"/>
      <c r="HQ104" s="156"/>
      <c r="HR104" s="156"/>
      <c r="HS104" s="156"/>
      <c r="HT104" s="156"/>
      <c r="HU104" s="156"/>
      <c r="HV104" s="156"/>
      <c r="HW104" s="156"/>
      <c r="HX104" s="156"/>
      <c r="HY104" s="156"/>
      <c r="HZ104" s="156"/>
      <c r="IA104" s="156"/>
      <c r="IB104" s="156"/>
      <c r="IC104" s="156"/>
      <c r="ID104" s="156"/>
      <c r="IE104" s="156"/>
      <c r="IF104" s="156"/>
      <c r="IG104" s="156"/>
      <c r="IH104" s="156"/>
      <c r="II104" s="156"/>
      <c r="IJ104" s="156"/>
      <c r="IK104" s="156"/>
      <c r="IL104" s="156"/>
      <c r="IM104" s="156"/>
    </row>
    <row r="105" spans="2:247" s="33" customFormat="1" ht="7.5" customHeight="1" outlineLevel="1" thickBot="1">
      <c r="B105" s="18"/>
      <c r="C105" s="19"/>
      <c r="D105" s="20"/>
      <c r="E105" s="19"/>
      <c r="F105" s="164"/>
      <c r="G105" s="20"/>
      <c r="H105" s="164"/>
      <c r="I105" s="19"/>
      <c r="J105" s="164"/>
      <c r="K105" s="19"/>
      <c r="L105" s="164"/>
      <c r="M105" s="19"/>
      <c r="N105" s="164"/>
      <c r="O105" s="19"/>
      <c r="P105" s="164"/>
      <c r="Q105" s="19"/>
      <c r="R105" s="164"/>
      <c r="S105" s="164"/>
      <c r="T105" s="19"/>
      <c r="U105" s="19"/>
      <c r="V105" s="52"/>
      <c r="W105" s="52"/>
      <c r="X105" s="52"/>
      <c r="Y105" s="52"/>
      <c r="Z105" s="52"/>
      <c r="AA105" s="37"/>
      <c r="AB105" s="35"/>
      <c r="AC105" s="35"/>
      <c r="AD105" s="35"/>
      <c r="AE105" s="35"/>
      <c r="AF105" s="35"/>
      <c r="AG105" s="35"/>
      <c r="AH105" s="35"/>
      <c r="AI105" s="35"/>
      <c r="AJ105" s="35"/>
      <c r="AK105" s="35"/>
      <c r="AL105" s="35"/>
      <c r="AM105" s="35"/>
      <c r="AN105" s="22"/>
      <c r="AO105" s="38"/>
      <c r="AP105" s="22"/>
      <c r="AQ105" s="22"/>
      <c r="AR105" s="22"/>
      <c r="AS105" s="8"/>
      <c r="AT105" s="8"/>
      <c r="AU105"/>
      <c r="AV105"/>
      <c r="AW105"/>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c r="HO105" s="41"/>
      <c r="HP105" s="41"/>
      <c r="HQ105" s="41"/>
      <c r="HR105" s="41"/>
      <c r="HS105" s="41"/>
      <c r="HT105" s="41"/>
      <c r="HU105" s="41"/>
      <c r="HV105" s="41"/>
      <c r="HW105" s="41"/>
      <c r="HX105" s="41"/>
      <c r="HY105" s="41"/>
      <c r="HZ105" s="41"/>
      <c r="IA105" s="41"/>
      <c r="IB105" s="41"/>
      <c r="IC105" s="41"/>
      <c r="ID105" s="41"/>
      <c r="IE105" s="41"/>
      <c r="IF105" s="41"/>
      <c r="IG105" s="41"/>
      <c r="IH105" s="41"/>
      <c r="II105" s="41"/>
      <c r="IJ105" s="41"/>
      <c r="IK105" s="41"/>
      <c r="IL105" s="41"/>
      <c r="IM105" s="41"/>
    </row>
    <row r="106" spans="2:247" s="33" customFormat="1" ht="7.5" customHeight="1" thickTop="1">
      <c r="B106" s="34"/>
      <c r="C106" s="35"/>
      <c r="D106" s="36"/>
      <c r="E106" s="35"/>
      <c r="F106" s="210"/>
      <c r="G106" s="36"/>
      <c r="H106" s="210"/>
      <c r="I106" s="35"/>
      <c r="J106" s="210"/>
      <c r="K106" s="35"/>
      <c r="L106" s="210"/>
      <c r="M106" s="35"/>
      <c r="N106" s="210"/>
      <c r="O106" s="35"/>
      <c r="P106" s="210"/>
      <c r="Q106" s="35"/>
      <c r="R106" s="210"/>
      <c r="S106" s="210"/>
      <c r="T106" s="35"/>
      <c r="U106" s="35"/>
      <c r="V106" s="52"/>
      <c r="W106" s="52"/>
      <c r="X106" s="52"/>
      <c r="Y106" s="52"/>
      <c r="Z106" s="52"/>
      <c r="AA106" s="37"/>
      <c r="AB106" s="35"/>
      <c r="AC106" s="35"/>
      <c r="AD106" s="35"/>
      <c r="AE106" s="35"/>
      <c r="AF106" s="35"/>
      <c r="AG106" s="35"/>
      <c r="AH106" s="35"/>
      <c r="AI106" s="35"/>
      <c r="AJ106" s="35"/>
      <c r="AK106" s="35"/>
      <c r="AL106" s="35"/>
      <c r="AM106" s="35"/>
      <c r="AN106" s="22"/>
      <c r="AO106" s="38"/>
      <c r="AP106" s="22"/>
      <c r="AQ106" s="22"/>
      <c r="AR106" s="22"/>
      <c r="AS106" s="8"/>
      <c r="AT106" s="8"/>
      <c r="AU106"/>
      <c r="AV106"/>
      <c r="AW106"/>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c r="IC106" s="41"/>
      <c r="ID106" s="41"/>
      <c r="IE106" s="41"/>
      <c r="IF106" s="41"/>
      <c r="IG106" s="41"/>
      <c r="IH106" s="41"/>
      <c r="II106" s="41"/>
      <c r="IJ106" s="41"/>
      <c r="IK106" s="41"/>
      <c r="IL106" s="41"/>
      <c r="IM106" s="41"/>
    </row>
    <row r="107" spans="2:49" s="4" customFormat="1" ht="18">
      <c r="B107" s="2" t="s">
        <v>15</v>
      </c>
      <c r="C107" s="65"/>
      <c r="D107" s="112" t="s">
        <v>0</v>
      </c>
      <c r="E107" s="392">
        <f>Robin!$L$2</f>
        <v>19</v>
      </c>
      <c r="F107" s="392"/>
      <c r="G107" s="392">
        <f>Robin!$I$2</f>
        <v>17</v>
      </c>
      <c r="H107" s="392"/>
      <c r="I107" s="392">
        <f>Robin!$O$2</f>
        <v>21</v>
      </c>
      <c r="J107" s="392"/>
      <c r="K107" s="392">
        <f>Robin!$N$2</f>
        <v>20</v>
      </c>
      <c r="L107" s="392"/>
      <c r="M107" s="392">
        <f>Robin!$K$2</f>
        <v>18</v>
      </c>
      <c r="N107" s="392"/>
      <c r="O107" s="392">
        <f>Robin!$Q$2</f>
        <v>22</v>
      </c>
      <c r="P107" s="392"/>
      <c r="Q107" s="392">
        <f>Robin!$F$2</f>
        <v>15</v>
      </c>
      <c r="R107" s="392"/>
      <c r="S107" s="5"/>
      <c r="T107" s="2"/>
      <c r="U107" s="2"/>
      <c r="V107" s="53"/>
      <c r="W107" s="53"/>
      <c r="X107" s="53"/>
      <c r="Y107" s="53"/>
      <c r="Z107" s="53"/>
      <c r="AA107" s="6"/>
      <c r="AB107" s="6"/>
      <c r="AC107" s="6"/>
      <c r="AD107" s="6"/>
      <c r="AE107" s="6"/>
      <c r="AF107" s="6"/>
      <c r="AG107" s="6"/>
      <c r="AH107" s="6"/>
      <c r="AI107" s="6"/>
      <c r="AJ107" s="6"/>
      <c r="AK107" s="6"/>
      <c r="AL107" s="6"/>
      <c r="AM107" s="6"/>
      <c r="AN107" s="6"/>
      <c r="AO107" s="6"/>
      <c r="AP107" s="6"/>
      <c r="AQ107" s="6"/>
      <c r="AR107" s="6"/>
      <c r="AS107" s="8"/>
      <c r="AT107" s="8"/>
      <c r="AU107"/>
      <c r="AV107"/>
      <c r="AW107"/>
    </row>
    <row r="108" spans="3:49" s="4" customFormat="1" ht="21" customHeight="1">
      <c r="C108" s="66"/>
      <c r="D108" s="113"/>
      <c r="E108" s="400" t="str">
        <f>Robin!$C$27</f>
        <v>Germania Bayreuth 4</v>
      </c>
      <c r="F108" s="394"/>
      <c r="G108" s="400" t="str">
        <f>Robin!$C$9</f>
        <v>Delphin München 2</v>
      </c>
      <c r="H108" s="394"/>
      <c r="I108" s="400" t="str">
        <f>Robin!$C$15</f>
        <v>Tiger Augsburg 2</v>
      </c>
      <c r="J108" s="394"/>
      <c r="K108" s="400" t="str">
        <f>Robin!$C$39</f>
        <v>SW Würzburg 2</v>
      </c>
      <c r="L108" s="394"/>
      <c r="M108" s="400" t="str">
        <f>Robin!$C$3</f>
        <v>BSC Pfaffenhofen 1</v>
      </c>
      <c r="N108" s="394"/>
      <c r="O108" s="400" t="str">
        <f>Robin!$C$33</f>
        <v>Raubritter Hallstadt 1</v>
      </c>
      <c r="P108" s="394"/>
      <c r="Q108" s="400" t="str">
        <f>Robin!$C$45</f>
        <v>Castra Regina Regensburg 1</v>
      </c>
      <c r="R108" s="394"/>
      <c r="S108" s="262"/>
      <c r="V108" s="53"/>
      <c r="W108" s="53"/>
      <c r="X108" s="53"/>
      <c r="Y108" s="53"/>
      <c r="Z108" s="53"/>
      <c r="AA108" s="6"/>
      <c r="AB108" s="6"/>
      <c r="AC108" s="6"/>
      <c r="AD108" s="6"/>
      <c r="AE108" s="6"/>
      <c r="AF108" s="6"/>
      <c r="AG108" s="6"/>
      <c r="AH108" s="6"/>
      <c r="AI108" s="6"/>
      <c r="AJ108" s="6"/>
      <c r="AK108" s="6"/>
      <c r="AL108" s="6"/>
      <c r="AM108" s="6"/>
      <c r="AN108" s="6"/>
      <c r="AO108" s="6"/>
      <c r="AP108" s="6"/>
      <c r="AQ108" s="6"/>
      <c r="AR108" s="6"/>
      <c r="AS108" s="8"/>
      <c r="AT108" s="8"/>
      <c r="AU108"/>
      <c r="AV108"/>
      <c r="AW108"/>
    </row>
    <row r="109" spans="3:49" s="4" customFormat="1" ht="21" customHeight="1">
      <c r="C109" s="2"/>
      <c r="D109" s="113"/>
      <c r="E109" s="401"/>
      <c r="F109" s="396"/>
      <c r="G109" s="401"/>
      <c r="H109" s="396"/>
      <c r="I109" s="401"/>
      <c r="J109" s="396"/>
      <c r="K109" s="401"/>
      <c r="L109" s="396"/>
      <c r="M109" s="401"/>
      <c r="N109" s="396"/>
      <c r="O109" s="401"/>
      <c r="P109" s="396"/>
      <c r="Q109" s="401"/>
      <c r="R109" s="396"/>
      <c r="S109" s="262"/>
      <c r="V109" s="53"/>
      <c r="W109" s="53"/>
      <c r="X109" s="53"/>
      <c r="Y109" s="53"/>
      <c r="Z109" s="53"/>
      <c r="AA109" s="6"/>
      <c r="AB109" s="6"/>
      <c r="AC109" s="6"/>
      <c r="AD109" s="6"/>
      <c r="AE109" s="6"/>
      <c r="AF109" s="6"/>
      <c r="AG109" s="6"/>
      <c r="AH109" s="6"/>
      <c r="AI109" s="6"/>
      <c r="AJ109" s="6"/>
      <c r="AK109" s="6"/>
      <c r="AL109" s="6"/>
      <c r="AM109" s="6"/>
      <c r="AN109" s="6"/>
      <c r="AO109" s="6"/>
      <c r="AP109" s="6"/>
      <c r="AQ109" s="6"/>
      <c r="AR109" s="6"/>
      <c r="AS109" s="8"/>
      <c r="AT109" s="8"/>
      <c r="AU109"/>
      <c r="AV109"/>
      <c r="AW109"/>
    </row>
    <row r="110" spans="3:49" s="4" customFormat="1" ht="21" customHeight="1">
      <c r="C110" s="2"/>
      <c r="D110" s="113"/>
      <c r="E110" s="401"/>
      <c r="F110" s="396"/>
      <c r="G110" s="401"/>
      <c r="H110" s="396"/>
      <c r="I110" s="401"/>
      <c r="J110" s="396"/>
      <c r="K110" s="401"/>
      <c r="L110" s="396"/>
      <c r="M110" s="401"/>
      <c r="N110" s="396"/>
      <c r="O110" s="401"/>
      <c r="P110" s="396"/>
      <c r="Q110" s="401"/>
      <c r="R110" s="396"/>
      <c r="S110" s="262"/>
      <c r="V110" s="53"/>
      <c r="W110" s="53"/>
      <c r="X110" s="53"/>
      <c r="Y110" s="53"/>
      <c r="Z110" s="53"/>
      <c r="AA110" s="6"/>
      <c r="AB110" s="6"/>
      <c r="AC110" s="6"/>
      <c r="AD110" s="6"/>
      <c r="AE110" s="6"/>
      <c r="AF110" s="6"/>
      <c r="AG110" s="6"/>
      <c r="AH110" s="6"/>
      <c r="AI110" s="6"/>
      <c r="AJ110" s="6"/>
      <c r="AK110" s="6"/>
      <c r="AL110" s="6"/>
      <c r="AM110" s="6"/>
      <c r="AN110" s="6"/>
      <c r="AO110" s="6"/>
      <c r="AP110" s="6"/>
      <c r="AQ110" s="6"/>
      <c r="AR110" s="6"/>
      <c r="AS110" s="8"/>
      <c r="AT110" s="8"/>
      <c r="AU110"/>
      <c r="AV110"/>
      <c r="AW110"/>
    </row>
    <row r="111" spans="4:49" s="4" customFormat="1" ht="21" customHeight="1">
      <c r="D111" s="113"/>
      <c r="E111" s="401"/>
      <c r="F111" s="396"/>
      <c r="G111" s="401"/>
      <c r="H111" s="396"/>
      <c r="I111" s="401"/>
      <c r="J111" s="396"/>
      <c r="K111" s="401"/>
      <c r="L111" s="396"/>
      <c r="M111" s="401"/>
      <c r="N111" s="396"/>
      <c r="O111" s="401"/>
      <c r="P111" s="396"/>
      <c r="Q111" s="401"/>
      <c r="R111" s="396"/>
      <c r="S111" s="262"/>
      <c r="V111" s="53"/>
      <c r="W111" s="53"/>
      <c r="X111" s="53"/>
      <c r="Y111" s="53"/>
      <c r="Z111" s="53"/>
      <c r="AA111" s="6"/>
      <c r="AB111" s="6"/>
      <c r="AC111" s="6"/>
      <c r="AD111" s="6"/>
      <c r="AE111" s="6"/>
      <c r="AF111" s="6"/>
      <c r="AG111" s="6"/>
      <c r="AH111" s="6"/>
      <c r="AI111" s="6"/>
      <c r="AJ111" s="6"/>
      <c r="AK111" s="6"/>
      <c r="AL111" s="6"/>
      <c r="AM111" s="6"/>
      <c r="AN111" s="6"/>
      <c r="AO111" s="6"/>
      <c r="AP111" s="6"/>
      <c r="AQ111" s="6"/>
      <c r="AR111" s="6"/>
      <c r="AS111" s="8"/>
      <c r="AT111" s="8"/>
      <c r="AU111"/>
      <c r="AV111"/>
      <c r="AW111"/>
    </row>
    <row r="112" spans="3:49" s="4" customFormat="1" ht="21" customHeight="1">
      <c r="C112" s="103" t="str">
        <f>Robin!$C$21</f>
        <v>Delphin München 1</v>
      </c>
      <c r="D112" s="114"/>
      <c r="E112" s="401"/>
      <c r="F112" s="396"/>
      <c r="G112" s="401"/>
      <c r="H112" s="396"/>
      <c r="I112" s="401"/>
      <c r="J112" s="396"/>
      <c r="K112" s="401"/>
      <c r="L112" s="396"/>
      <c r="M112" s="401"/>
      <c r="N112" s="396"/>
      <c r="O112" s="401"/>
      <c r="P112" s="396"/>
      <c r="Q112" s="401"/>
      <c r="R112" s="396"/>
      <c r="S112" s="262"/>
      <c r="V112" s="53"/>
      <c r="W112" s="53"/>
      <c r="X112" s="53"/>
      <c r="Y112" s="53"/>
      <c r="Z112" s="53"/>
      <c r="AA112" s="6"/>
      <c r="AB112" s="6"/>
      <c r="AC112" s="6"/>
      <c r="AD112" s="6"/>
      <c r="AE112" s="6"/>
      <c r="AF112" s="6"/>
      <c r="AG112" s="6"/>
      <c r="AH112" s="6"/>
      <c r="AI112" s="6"/>
      <c r="AJ112" s="6"/>
      <c r="AK112" s="6"/>
      <c r="AL112" s="6"/>
      <c r="AM112" s="6"/>
      <c r="AN112" s="6"/>
      <c r="AO112" s="6"/>
      <c r="AP112" s="6"/>
      <c r="AQ112" s="6"/>
      <c r="AR112" s="6"/>
      <c r="AS112" s="8"/>
      <c r="AT112" s="8"/>
      <c r="AU112"/>
      <c r="AV112"/>
      <c r="AW112"/>
    </row>
    <row r="113" spans="4:49" s="4" customFormat="1" ht="21" customHeight="1">
      <c r="D113" s="113"/>
      <c r="E113" s="402"/>
      <c r="F113" s="398"/>
      <c r="G113" s="402"/>
      <c r="H113" s="398"/>
      <c r="I113" s="402"/>
      <c r="J113" s="398"/>
      <c r="K113" s="402"/>
      <c r="L113" s="398"/>
      <c r="M113" s="402"/>
      <c r="N113" s="398"/>
      <c r="O113" s="402"/>
      <c r="P113" s="398"/>
      <c r="Q113" s="402"/>
      <c r="R113" s="398"/>
      <c r="S113" s="262"/>
      <c r="V113" s="53"/>
      <c r="W113" s="53"/>
      <c r="X113" s="53"/>
      <c r="Y113" s="53"/>
      <c r="Z113" s="53"/>
      <c r="AA113" s="6"/>
      <c r="AB113" s="6"/>
      <c r="AC113" s="6"/>
      <c r="AD113" s="6"/>
      <c r="AE113" s="6"/>
      <c r="AF113" s="6"/>
      <c r="AG113" s="6"/>
      <c r="AH113" s="6"/>
      <c r="AI113" s="6"/>
      <c r="AJ113" s="6"/>
      <c r="AK113" s="6"/>
      <c r="AL113" s="6"/>
      <c r="AM113" s="6"/>
      <c r="AN113" s="6"/>
      <c r="AO113" s="6"/>
      <c r="AP113" s="6"/>
      <c r="AQ113" s="6"/>
      <c r="AR113" s="6"/>
      <c r="AS113" s="8"/>
      <c r="AT113" s="8"/>
      <c r="AU113"/>
      <c r="AV113"/>
      <c r="AW113"/>
    </row>
    <row r="114" spans="4:49" s="4" customFormat="1" ht="19.5" customHeight="1">
      <c r="D114" s="113" t="str">
        <f>D18</f>
        <v>Team</v>
      </c>
      <c r="E114" s="392" t="s">
        <v>65</v>
      </c>
      <c r="F114" s="392"/>
      <c r="G114" s="392" t="s">
        <v>59</v>
      </c>
      <c r="H114" s="392"/>
      <c r="I114" s="392" t="s">
        <v>58</v>
      </c>
      <c r="J114" s="392"/>
      <c r="K114" s="392" t="s">
        <v>64</v>
      </c>
      <c r="L114" s="392"/>
      <c r="M114" s="392" t="s">
        <v>57</v>
      </c>
      <c r="N114" s="392"/>
      <c r="O114" s="392" t="s">
        <v>56</v>
      </c>
      <c r="P114" s="392"/>
      <c r="Q114" s="392" t="s">
        <v>63</v>
      </c>
      <c r="R114" s="392"/>
      <c r="S114" s="5"/>
      <c r="V114" s="53"/>
      <c r="W114" s="53"/>
      <c r="X114" s="53"/>
      <c r="Y114" s="53"/>
      <c r="Z114" s="53"/>
      <c r="AA114" s="6"/>
      <c r="AB114" s="6"/>
      <c r="AC114" s="6"/>
      <c r="AD114" s="6"/>
      <c r="AE114" s="6"/>
      <c r="AF114" s="6"/>
      <c r="AG114" s="6"/>
      <c r="AH114" s="6"/>
      <c r="AI114" s="6"/>
      <c r="AJ114" s="6"/>
      <c r="AK114" s="6"/>
      <c r="AL114" s="6"/>
      <c r="AM114" s="6"/>
      <c r="AN114" s="6"/>
      <c r="AO114" s="6"/>
      <c r="AP114" s="6"/>
      <c r="AQ114" s="6"/>
      <c r="AR114" s="6"/>
      <c r="AS114" s="8"/>
      <c r="AT114" s="8"/>
      <c r="AU114"/>
      <c r="AV114"/>
      <c r="AW114"/>
    </row>
    <row r="115" spans="4:49" s="4" customFormat="1" ht="19.5" customHeight="1">
      <c r="D115" s="113"/>
      <c r="E115" s="5"/>
      <c r="F115" s="158"/>
      <c r="G115" s="5"/>
      <c r="H115" s="158"/>
      <c r="I115" s="5"/>
      <c r="J115" s="158"/>
      <c r="K115" s="5"/>
      <c r="L115" s="158"/>
      <c r="M115" s="5"/>
      <c r="N115" s="158"/>
      <c r="O115" s="5"/>
      <c r="P115" s="158"/>
      <c r="Q115" s="5"/>
      <c r="R115" s="158"/>
      <c r="S115" s="158"/>
      <c r="V115" s="53"/>
      <c r="W115" s="53"/>
      <c r="X115" s="53"/>
      <c r="Y115" s="53"/>
      <c r="Z115" s="53"/>
      <c r="AA115" s="6"/>
      <c r="AB115" s="6"/>
      <c r="AC115" s="6"/>
      <c r="AD115" s="6"/>
      <c r="AE115" s="6"/>
      <c r="AF115" s="6"/>
      <c r="AG115" s="6"/>
      <c r="AH115" s="6"/>
      <c r="AI115" s="6"/>
      <c r="AJ115" s="6"/>
      <c r="AK115" s="6"/>
      <c r="AL115" s="6"/>
      <c r="AM115" s="6"/>
      <c r="AN115" s="6"/>
      <c r="AO115" s="6"/>
      <c r="AP115" s="6"/>
      <c r="AQ115" s="6"/>
      <c r="AR115" s="6"/>
      <c r="AS115" s="8"/>
      <c r="AT115" s="8"/>
      <c r="AU115"/>
      <c r="AV115"/>
      <c r="AW115"/>
    </row>
    <row r="116" spans="4:49" s="4" customFormat="1" ht="19.5" customHeight="1">
      <c r="D116" s="113"/>
      <c r="E116" s="5"/>
      <c r="F116" s="158"/>
      <c r="G116" s="5"/>
      <c r="H116" s="158"/>
      <c r="I116" s="5"/>
      <c r="J116" s="158"/>
      <c r="K116" s="5"/>
      <c r="L116" s="158"/>
      <c r="M116" s="5"/>
      <c r="N116" s="158"/>
      <c r="O116" s="5"/>
      <c r="P116" s="158"/>
      <c r="Q116" s="5"/>
      <c r="R116" s="158"/>
      <c r="S116" s="158"/>
      <c r="T116" s="5" t="s">
        <v>2</v>
      </c>
      <c r="U116" s="5" t="s">
        <v>2</v>
      </c>
      <c r="V116" s="53"/>
      <c r="W116" s="53"/>
      <c r="X116" s="53"/>
      <c r="Y116" s="53"/>
      <c r="Z116" s="53"/>
      <c r="AA116" s="6"/>
      <c r="AB116" s="6"/>
      <c r="AC116" s="6"/>
      <c r="AD116" s="6"/>
      <c r="AE116" s="6"/>
      <c r="AF116" s="6"/>
      <c r="AG116" s="6"/>
      <c r="AH116" s="6"/>
      <c r="AI116" s="6"/>
      <c r="AJ116" s="6"/>
      <c r="AK116" s="6"/>
      <c r="AL116" s="6"/>
      <c r="AM116" s="6"/>
      <c r="AN116" s="6"/>
      <c r="AO116" s="6"/>
      <c r="AP116" s="6"/>
      <c r="AQ116" s="6"/>
      <c r="AR116" s="6"/>
      <c r="AS116" s="8"/>
      <c r="AT116" s="8"/>
      <c r="AU116"/>
      <c r="AV116"/>
      <c r="AW116"/>
    </row>
    <row r="117" spans="2:49" s="4" customFormat="1" ht="18">
      <c r="B117" s="4" t="s">
        <v>3</v>
      </c>
      <c r="C117" s="4" t="s">
        <v>4</v>
      </c>
      <c r="D117" s="115" t="s">
        <v>18</v>
      </c>
      <c r="E117" s="4" t="s">
        <v>1</v>
      </c>
      <c r="F117" s="327" t="s">
        <v>54</v>
      </c>
      <c r="G117" s="4" t="s">
        <v>1</v>
      </c>
      <c r="H117" s="327" t="s">
        <v>54</v>
      </c>
      <c r="I117" s="4" t="s">
        <v>1</v>
      </c>
      <c r="J117" s="327" t="s">
        <v>54</v>
      </c>
      <c r="K117" s="4" t="s">
        <v>1</v>
      </c>
      <c r="L117" s="327" t="s">
        <v>54</v>
      </c>
      <c r="M117" s="4" t="s">
        <v>1</v>
      </c>
      <c r="N117" s="327" t="s">
        <v>54</v>
      </c>
      <c r="O117" s="4" t="s">
        <v>1</v>
      </c>
      <c r="P117" s="327" t="s">
        <v>54</v>
      </c>
      <c r="Q117" s="4" t="s">
        <v>1</v>
      </c>
      <c r="R117" s="327" t="s">
        <v>54</v>
      </c>
      <c r="S117" s="273" t="s">
        <v>219</v>
      </c>
      <c r="T117" s="4" t="s">
        <v>1</v>
      </c>
      <c r="U117" s="4" t="s">
        <v>5</v>
      </c>
      <c r="V117" s="53"/>
      <c r="W117" s="53" t="s">
        <v>34</v>
      </c>
      <c r="X117" s="53"/>
      <c r="Y117" s="53"/>
      <c r="Z117" s="53"/>
      <c r="AA117" s="6"/>
      <c r="AB117" s="6"/>
      <c r="AC117" s="6"/>
      <c r="AD117" s="6"/>
      <c r="AE117" s="6"/>
      <c r="AF117" s="6"/>
      <c r="AG117" s="6"/>
      <c r="AH117" s="6"/>
      <c r="AI117" s="6"/>
      <c r="AJ117" s="6"/>
      <c r="AK117" s="6"/>
      <c r="AL117" s="6"/>
      <c r="AM117" s="6"/>
      <c r="AN117" s="6"/>
      <c r="AO117" s="6"/>
      <c r="AP117" s="6"/>
      <c r="AQ117" s="6"/>
      <c r="AR117" s="6"/>
      <c r="AS117" s="8"/>
      <c r="AT117" s="8"/>
      <c r="AU117"/>
      <c r="AV117"/>
      <c r="AW117"/>
    </row>
    <row r="118" spans="2:49" s="4" customFormat="1" ht="19.5" customHeight="1">
      <c r="B118" s="3">
        <v>1</v>
      </c>
      <c r="C118" s="143" t="str">
        <f>Robin!$C$22</f>
        <v>Pirzer Robert</v>
      </c>
      <c r="D118" s="109" t="str">
        <f>Robin!$D$22</f>
        <v>07428</v>
      </c>
      <c r="E118" s="3">
        <f>Eingaben!E41</f>
        <v>181</v>
      </c>
      <c r="F118" s="277">
        <f>Eingaben!F41</f>
        <v>0</v>
      </c>
      <c r="G118" s="3">
        <f>Eingaben!G41</f>
        <v>175</v>
      </c>
      <c r="H118" s="277">
        <f>Eingaben!H41</f>
        <v>1</v>
      </c>
      <c r="I118" s="3">
        <f>Eingaben!I41</f>
        <v>192</v>
      </c>
      <c r="J118" s="277">
        <f>Eingaben!J41</f>
        <v>1</v>
      </c>
      <c r="K118" s="3">
        <f>Eingaben!K41</f>
        <v>191</v>
      </c>
      <c r="L118" s="277">
        <f>Eingaben!L41</f>
        <v>0</v>
      </c>
      <c r="M118" s="3">
        <f>Eingaben!M41</f>
        <v>0</v>
      </c>
      <c r="N118" s="277">
        <f>Eingaben!N41</f>
        <v>0</v>
      </c>
      <c r="O118" s="3">
        <f>Eingaben!O41</f>
        <v>0</v>
      </c>
      <c r="P118" s="277">
        <f>Eingaben!P41</f>
        <v>0</v>
      </c>
      <c r="Q118" s="3">
        <f>Eingaben!Q41</f>
        <v>0</v>
      </c>
      <c r="R118" s="277">
        <f>Eingaben!R41</f>
        <v>0</v>
      </c>
      <c r="S118" s="279">
        <f>Eingaben!S41</f>
        <v>0</v>
      </c>
      <c r="T118" s="3">
        <f>Eingaben!T41</f>
        <v>739</v>
      </c>
      <c r="U118" s="281">
        <f>Eingaben!U41</f>
        <v>2</v>
      </c>
      <c r="V118" s="190">
        <f>COUNTIF(E118,"&gt;0")+COUNTIF(G118,"&gt;0")+COUNTIF(I118,"&gt;0")+COUNTIF(K118,"&gt;0")+COUNTIF(M118,"&gt;0")+COUNTIF(Q118,"&gt;0")+COUNTIF(O118,"&gt;0")</f>
        <v>4</v>
      </c>
      <c r="W118" s="53"/>
      <c r="X118" s="53"/>
      <c r="Y118" s="53"/>
      <c r="Z118" s="53"/>
      <c r="AA118" s="6"/>
      <c r="AB118" s="6"/>
      <c r="AC118" s="6"/>
      <c r="AD118" s="6"/>
      <c r="AE118" s="6"/>
      <c r="AF118" s="6"/>
      <c r="AG118" s="6"/>
      <c r="AH118" s="6"/>
      <c r="AI118" s="6"/>
      <c r="AJ118" s="6"/>
      <c r="AK118" s="6"/>
      <c r="AL118" s="6"/>
      <c r="AM118" s="6"/>
      <c r="AN118" s="6"/>
      <c r="AO118" s="6"/>
      <c r="AP118" s="6"/>
      <c r="AQ118" s="6"/>
      <c r="AR118" s="6"/>
      <c r="AS118" s="8"/>
      <c r="AT118" s="8"/>
      <c r="AU118"/>
      <c r="AV118"/>
      <c r="AW118"/>
    </row>
    <row r="119" spans="2:49" s="4" customFormat="1" ht="19.5" customHeight="1">
      <c r="B119" s="3">
        <v>2</v>
      </c>
      <c r="C119" s="143" t="str">
        <f>Robin!$C$23</f>
        <v>Schrempf Christian</v>
      </c>
      <c r="D119" s="109" t="str">
        <f>Robin!$D$23</f>
        <v>07646</v>
      </c>
      <c r="E119" s="3">
        <f>Eingaben!E42</f>
        <v>160</v>
      </c>
      <c r="F119" s="277">
        <f>Eingaben!F42</f>
        <v>0</v>
      </c>
      <c r="G119" s="3">
        <f>Eingaben!G42</f>
        <v>231</v>
      </c>
      <c r="H119" s="277">
        <f>Eingaben!H42</f>
        <v>1</v>
      </c>
      <c r="I119" s="3">
        <f>Eingaben!I42</f>
        <v>168</v>
      </c>
      <c r="J119" s="277">
        <f>Eingaben!J42</f>
        <v>0</v>
      </c>
      <c r="K119" s="3">
        <f>Eingaben!K42</f>
        <v>195</v>
      </c>
      <c r="L119" s="277">
        <f>Eingaben!L42</f>
        <v>1</v>
      </c>
      <c r="M119" s="3">
        <f>Eingaben!M42</f>
        <v>198</v>
      </c>
      <c r="N119" s="277">
        <f>Eingaben!N42</f>
        <v>1</v>
      </c>
      <c r="O119" s="3">
        <f>Eingaben!O42</f>
        <v>183</v>
      </c>
      <c r="P119" s="277">
        <f>Eingaben!P42</f>
        <v>1</v>
      </c>
      <c r="Q119" s="3">
        <f>Eingaben!Q42</f>
        <v>238</v>
      </c>
      <c r="R119" s="277">
        <f>Eingaben!R42</f>
        <v>1</v>
      </c>
      <c r="S119" s="279">
        <f>Eingaben!S42</f>
        <v>0</v>
      </c>
      <c r="T119" s="3">
        <f>Eingaben!T42</f>
        <v>1373</v>
      </c>
      <c r="U119" s="281">
        <f>Eingaben!U42</f>
        <v>5</v>
      </c>
      <c r="V119" s="190">
        <f>COUNTIF(E119,"&gt;0")+COUNTIF(G119,"&gt;0")+COUNTIF(I119,"&gt;0")+COUNTIF(K119,"&gt;0")+COUNTIF(M119,"&gt;0")+COUNTIF(Q119,"&gt;0")+COUNTIF(O119,"&gt;0")</f>
        <v>7</v>
      </c>
      <c r="W119" s="53"/>
      <c r="X119" s="53"/>
      <c r="Y119" s="53"/>
      <c r="Z119" s="53"/>
      <c r="AA119" s="6"/>
      <c r="AB119" s="6"/>
      <c r="AC119" s="6"/>
      <c r="AD119" s="6"/>
      <c r="AE119" s="6"/>
      <c r="AF119" s="6"/>
      <c r="AG119" s="6"/>
      <c r="AH119" s="6"/>
      <c r="AI119" s="6"/>
      <c r="AJ119" s="6"/>
      <c r="AK119" s="6"/>
      <c r="AL119" s="6"/>
      <c r="AM119" s="6"/>
      <c r="AN119" s="6"/>
      <c r="AO119" s="6"/>
      <c r="AP119" s="6"/>
      <c r="AQ119" s="6"/>
      <c r="AR119" s="6"/>
      <c r="AS119" s="8"/>
      <c r="AT119" s="8"/>
      <c r="AU119"/>
      <c r="AV119"/>
      <c r="AW119"/>
    </row>
    <row r="120" spans="2:49" s="4" customFormat="1" ht="19.5" customHeight="1">
      <c r="B120" s="3">
        <v>3</v>
      </c>
      <c r="C120" s="143" t="str">
        <f>Robin!$C$24</f>
        <v>Mrosek Manuel</v>
      </c>
      <c r="D120" s="109" t="str">
        <f>Robin!$D$24</f>
        <v>07653</v>
      </c>
      <c r="E120" s="3">
        <f>Eingaben!E43</f>
        <v>182</v>
      </c>
      <c r="F120" s="277">
        <f>Eingaben!F43</f>
        <v>0</v>
      </c>
      <c r="G120" s="3">
        <f>Eingaben!G43</f>
        <v>189</v>
      </c>
      <c r="H120" s="277">
        <f>Eingaben!H43</f>
        <v>0</v>
      </c>
      <c r="I120" s="3">
        <f>Eingaben!I43</f>
        <v>249</v>
      </c>
      <c r="J120" s="277">
        <f>Eingaben!J43</f>
        <v>1</v>
      </c>
      <c r="K120" s="3">
        <f>Eingaben!K43</f>
        <v>180</v>
      </c>
      <c r="L120" s="277">
        <f>Eingaben!L43</f>
        <v>0</v>
      </c>
      <c r="M120" s="3">
        <f>Eingaben!M43</f>
        <v>178</v>
      </c>
      <c r="N120" s="277">
        <f>Eingaben!N43</f>
        <v>1</v>
      </c>
      <c r="O120" s="3">
        <f>Eingaben!O43</f>
        <v>188</v>
      </c>
      <c r="P120" s="277">
        <f>Eingaben!P43</f>
        <v>0</v>
      </c>
      <c r="Q120" s="3">
        <f>Eingaben!Q43</f>
        <v>205</v>
      </c>
      <c r="R120" s="277">
        <f>Eingaben!R43</f>
        <v>1</v>
      </c>
      <c r="S120" s="279">
        <f>Eingaben!S43</f>
        <v>0</v>
      </c>
      <c r="T120" s="3">
        <f>Eingaben!T43</f>
        <v>1371</v>
      </c>
      <c r="U120" s="281">
        <f>Eingaben!U43</f>
        <v>3</v>
      </c>
      <c r="V120" s="190">
        <f>COUNTIF(E120,"&gt;0")+COUNTIF(G120,"&gt;0")+COUNTIF(I120,"&gt;0")+COUNTIF(K120,"&gt;0")+COUNTIF(M120,"&gt;0")+COUNTIF(Q120,"&gt;0")+COUNTIF(O120,"&gt;0")</f>
        <v>7</v>
      </c>
      <c r="W120" s="53"/>
      <c r="X120" s="53"/>
      <c r="Y120" s="53"/>
      <c r="Z120" s="53"/>
      <c r="AA120" s="6"/>
      <c r="AB120" s="6"/>
      <c r="AC120" s="6"/>
      <c r="AD120" s="6"/>
      <c r="AE120" s="6"/>
      <c r="AF120" s="6"/>
      <c r="AG120" s="6"/>
      <c r="AH120" s="6"/>
      <c r="AI120" s="6"/>
      <c r="AJ120" s="6"/>
      <c r="AK120" s="6"/>
      <c r="AL120" s="6"/>
      <c r="AM120" s="6"/>
      <c r="AN120" s="6"/>
      <c r="AO120" s="6"/>
      <c r="AP120" s="6"/>
      <c r="AQ120" s="6"/>
      <c r="AR120" s="6"/>
      <c r="AS120" s="8"/>
      <c r="AT120" s="8"/>
      <c r="AU120"/>
      <c r="AV120"/>
      <c r="AW120"/>
    </row>
    <row r="121" spans="2:49" s="4" customFormat="1" ht="19.5" customHeight="1">
      <c r="B121" s="3">
        <v>4</v>
      </c>
      <c r="C121" s="143" t="str">
        <f>Robin!$C$25</f>
        <v>Peinelt Helmut</v>
      </c>
      <c r="D121" s="109" t="str">
        <f>Robin!$D$25</f>
        <v>07649</v>
      </c>
      <c r="E121" s="3">
        <f>Eingaben!E44</f>
        <v>0</v>
      </c>
      <c r="F121" s="277">
        <f>Eingaben!F44</f>
        <v>0</v>
      </c>
      <c r="G121" s="3">
        <f>Eingaben!G44</f>
        <v>0</v>
      </c>
      <c r="H121" s="277">
        <f>Eingaben!H44</f>
        <v>0</v>
      </c>
      <c r="I121" s="3">
        <f>Eingaben!I44</f>
        <v>0</v>
      </c>
      <c r="J121" s="277">
        <f>Eingaben!J44</f>
        <v>0</v>
      </c>
      <c r="K121" s="3">
        <f>Eingaben!K44</f>
        <v>0</v>
      </c>
      <c r="L121" s="277">
        <f>Eingaben!L44</f>
        <v>0</v>
      </c>
      <c r="M121" s="3">
        <f>Eingaben!M44</f>
        <v>145</v>
      </c>
      <c r="N121" s="277">
        <f>Eingaben!N44</f>
        <v>0</v>
      </c>
      <c r="O121" s="3">
        <f>Eingaben!O44</f>
        <v>210</v>
      </c>
      <c r="P121" s="277">
        <f>Eingaben!P44</f>
        <v>1</v>
      </c>
      <c r="Q121" s="3">
        <f>Eingaben!Q44</f>
        <v>161</v>
      </c>
      <c r="R121" s="277">
        <f>Eingaben!R44</f>
        <v>0.5</v>
      </c>
      <c r="S121" s="279">
        <f>Eingaben!S44</f>
        <v>0</v>
      </c>
      <c r="T121" s="3">
        <f>Eingaben!T44</f>
        <v>516</v>
      </c>
      <c r="U121" s="281">
        <f>Eingaben!U44</f>
        <v>1.5</v>
      </c>
      <c r="V121" s="190">
        <f>COUNTIF(E121,"&gt;0")+COUNTIF(G121,"&gt;0")+COUNTIF(I121,"&gt;0")+COUNTIF(K121,"&gt;0")+COUNTIF(M121,"&gt;0")+COUNTIF(Q121,"&gt;0")+COUNTIF(O121,"&gt;0")</f>
        <v>3</v>
      </c>
      <c r="W121" s="53"/>
      <c r="X121" s="53"/>
      <c r="Y121" s="53"/>
      <c r="Z121" s="53"/>
      <c r="AA121" s="6"/>
      <c r="AB121" s="6"/>
      <c r="AC121" s="6"/>
      <c r="AD121" s="6"/>
      <c r="AE121" s="6"/>
      <c r="AF121" s="6"/>
      <c r="AG121" s="6"/>
      <c r="AH121" s="6"/>
      <c r="AI121" s="6"/>
      <c r="AJ121" s="6"/>
      <c r="AK121" s="6"/>
      <c r="AL121" s="6"/>
      <c r="AM121" s="6"/>
      <c r="AN121" s="6"/>
      <c r="AO121" s="6"/>
      <c r="AP121" s="6"/>
      <c r="AQ121" s="6"/>
      <c r="AR121" s="6"/>
      <c r="AS121" s="8"/>
      <c r="AT121" s="8"/>
      <c r="AU121"/>
      <c r="AV121"/>
      <c r="AW121"/>
    </row>
    <row r="122" spans="2:49" s="4" customFormat="1" ht="19.5" customHeight="1">
      <c r="B122" s="3">
        <v>5</v>
      </c>
      <c r="C122" s="143">
        <f>Robin!$C$26</f>
        <v>0</v>
      </c>
      <c r="D122" s="109">
        <f>Robin!$D$26</f>
        <v>0</v>
      </c>
      <c r="E122" s="3">
        <f>Eingaben!E45</f>
        <v>0</v>
      </c>
      <c r="F122" s="277">
        <f>Eingaben!F45</f>
        <v>0</v>
      </c>
      <c r="G122" s="3">
        <f>Eingaben!G45</f>
        <v>0</v>
      </c>
      <c r="H122" s="277">
        <f>Eingaben!H45</f>
        <v>0</v>
      </c>
      <c r="I122" s="3">
        <f>Eingaben!I45</f>
        <v>0</v>
      </c>
      <c r="J122" s="277">
        <f>Eingaben!J45</f>
        <v>0</v>
      </c>
      <c r="K122" s="3">
        <f>Eingaben!K45</f>
        <v>0</v>
      </c>
      <c r="L122" s="277">
        <f>Eingaben!L45</f>
        <v>0</v>
      </c>
      <c r="M122" s="3">
        <f>Eingaben!M45</f>
        <v>0</v>
      </c>
      <c r="N122" s="277">
        <f>Eingaben!N45</f>
        <v>0</v>
      </c>
      <c r="O122" s="3">
        <f>Eingaben!O45</f>
        <v>0</v>
      </c>
      <c r="P122" s="277">
        <f>Eingaben!P45</f>
        <v>0</v>
      </c>
      <c r="Q122" s="3">
        <f>Eingaben!Q45</f>
        <v>0</v>
      </c>
      <c r="R122" s="277">
        <f>Eingaben!R45</f>
        <v>0</v>
      </c>
      <c r="S122" s="279">
        <f>Eingaben!S45</f>
        <v>0</v>
      </c>
      <c r="T122" s="3">
        <f>Eingaben!T45</f>
        <v>0</v>
      </c>
      <c r="U122" s="281">
        <f>Eingaben!U45</f>
        <v>0</v>
      </c>
      <c r="V122" s="190">
        <f>COUNTIF(E122,"&gt;0")+COUNTIF(G122,"&gt;0")+COUNTIF(I122,"&gt;0")+COUNTIF(K122,"&gt;0")+COUNTIF(M122,"&gt;0")+COUNTIF(Q122,"&gt;0")+COUNTIF(O122,"&gt;0")</f>
        <v>0</v>
      </c>
      <c r="W122" s="53"/>
      <c r="X122" s="53"/>
      <c r="Y122" s="53"/>
      <c r="Z122" s="53"/>
      <c r="AA122" s="6"/>
      <c r="AB122" s="6"/>
      <c r="AC122" s="6"/>
      <c r="AD122" s="6"/>
      <c r="AE122" s="6"/>
      <c r="AF122" s="6"/>
      <c r="AG122" s="6"/>
      <c r="AH122" s="6"/>
      <c r="AI122" s="6"/>
      <c r="AJ122" s="6"/>
      <c r="AK122" s="6"/>
      <c r="AL122" s="6"/>
      <c r="AM122" s="6"/>
      <c r="AN122" s="6"/>
      <c r="AO122" s="6"/>
      <c r="AP122" s="6"/>
      <c r="AQ122" s="6"/>
      <c r="AR122" s="6"/>
      <c r="AS122" s="8"/>
      <c r="AT122" s="8"/>
      <c r="AU122"/>
      <c r="AV122"/>
      <c r="AW122"/>
    </row>
    <row r="123" spans="2:49" s="6" customFormat="1" ht="18">
      <c r="B123" s="7"/>
      <c r="C123" s="7"/>
      <c r="D123" s="110"/>
      <c r="E123" s="15">
        <f>Eingaben!E46</f>
        <v>0</v>
      </c>
      <c r="F123" s="158">
        <f>Eingaben!F46</f>
        <v>0</v>
      </c>
      <c r="G123" s="15">
        <f>Eingaben!G46</f>
        <v>0</v>
      </c>
      <c r="H123" s="158">
        <f>Eingaben!H46</f>
        <v>0</v>
      </c>
      <c r="I123" s="15">
        <f>Eingaben!I46</f>
        <v>0</v>
      </c>
      <c r="J123" s="158">
        <f>Eingaben!J46</f>
        <v>0</v>
      </c>
      <c r="K123" s="15">
        <f>Eingaben!K46</f>
        <v>0</v>
      </c>
      <c r="L123" s="158">
        <f>Eingaben!L46</f>
        <v>0</v>
      </c>
      <c r="M123" s="15">
        <f>Eingaben!M46</f>
        <v>0</v>
      </c>
      <c r="N123" s="158">
        <f>Eingaben!N46</f>
        <v>0</v>
      </c>
      <c r="O123" s="15">
        <f>Eingaben!O46</f>
        <v>0</v>
      </c>
      <c r="P123" s="158">
        <f>Eingaben!P46</f>
        <v>0</v>
      </c>
      <c r="Q123" s="15">
        <f>Eingaben!Q46</f>
        <v>0</v>
      </c>
      <c r="R123" s="158">
        <f>Eingaben!R46</f>
        <v>0</v>
      </c>
      <c r="S123" s="158"/>
      <c r="T123" s="15">
        <f>Eingaben!T46</f>
        <v>0</v>
      </c>
      <c r="U123" s="282">
        <f>Eingaben!U46</f>
        <v>0</v>
      </c>
      <c r="V123" s="53"/>
      <c r="W123" s="53"/>
      <c r="X123" s="53"/>
      <c r="Y123" s="53"/>
      <c r="Z123" s="53"/>
      <c r="AS123" s="8"/>
      <c r="AT123" s="8"/>
      <c r="AU123"/>
      <c r="AV123"/>
      <c r="AW123"/>
    </row>
    <row r="124" spans="3:22" ht="18">
      <c r="C124" s="9" t="s">
        <v>69</v>
      </c>
      <c r="D124" s="111"/>
      <c r="E124" s="3">
        <f>Eingaben!E47</f>
        <v>523</v>
      </c>
      <c r="F124" s="280">
        <f>Eingaben!F47</f>
        <v>0</v>
      </c>
      <c r="G124" s="3">
        <f>Eingaben!G47</f>
        <v>595</v>
      </c>
      <c r="H124" s="280">
        <f>Eingaben!H47</f>
        <v>2</v>
      </c>
      <c r="I124" s="3">
        <f>Eingaben!I47</f>
        <v>609</v>
      </c>
      <c r="J124" s="280">
        <f>Eingaben!J47</f>
        <v>2</v>
      </c>
      <c r="K124" s="3">
        <f>Eingaben!K47</f>
        <v>566</v>
      </c>
      <c r="L124" s="280">
        <f>Eingaben!L47</f>
        <v>1</v>
      </c>
      <c r="M124" s="3">
        <f>Eingaben!M47</f>
        <v>521</v>
      </c>
      <c r="N124" s="280">
        <f>Eingaben!N47</f>
        <v>2</v>
      </c>
      <c r="O124" s="3">
        <f>Eingaben!O47</f>
        <v>581</v>
      </c>
      <c r="P124" s="280">
        <f>Eingaben!P47</f>
        <v>2</v>
      </c>
      <c r="Q124" s="3">
        <f>Eingaben!Q47</f>
        <v>604</v>
      </c>
      <c r="R124" s="280">
        <f>Eingaben!R47</f>
        <v>2.5</v>
      </c>
      <c r="S124" s="158"/>
      <c r="T124" s="3">
        <f>Eingaben!T47</f>
        <v>3999</v>
      </c>
      <c r="U124" s="280">
        <f>Eingaben!U47</f>
        <v>11.5</v>
      </c>
      <c r="V124" s="190">
        <f>COUNTIF(E118:E122,"&gt;0")+COUNTIF(G118:G122,"&gt;0")+COUNTIF(I118:I122,"&gt;0")+COUNTIF(K118:K122,"&gt;0")+COUNTIF(M118:M122,"&gt;0")+COUNTIF(Q118:Q122,"&gt;0")+COUNTIF(O118:O122,"&gt;0")</f>
        <v>21</v>
      </c>
    </row>
    <row r="125" spans="3:49" s="6" customFormat="1" ht="18">
      <c r="C125" s="9" t="s">
        <v>70</v>
      </c>
      <c r="D125" s="111"/>
      <c r="E125"/>
      <c r="F125" s="280">
        <f>Eingaben!F48</f>
        <v>0</v>
      </c>
      <c r="G125"/>
      <c r="H125" s="280">
        <f>Eingaben!H48</f>
        <v>2</v>
      </c>
      <c r="I125"/>
      <c r="J125" s="280">
        <f>Eingaben!J48</f>
        <v>2</v>
      </c>
      <c r="K125"/>
      <c r="L125" s="280">
        <f>Eingaben!L48</f>
        <v>2</v>
      </c>
      <c r="M125"/>
      <c r="N125" s="280">
        <f>Eingaben!N48</f>
        <v>2</v>
      </c>
      <c r="O125"/>
      <c r="P125" s="280">
        <f>Eingaben!P48</f>
        <v>0</v>
      </c>
      <c r="Q125"/>
      <c r="R125" s="280">
        <f>Eingaben!R48</f>
        <v>2</v>
      </c>
      <c r="S125" s="157"/>
      <c r="T125" s="203">
        <f>Eingaben!T48</f>
        <v>0</v>
      </c>
      <c r="U125" s="283">
        <f>Eingaben!U48</f>
        <v>10</v>
      </c>
      <c r="V125" s="53"/>
      <c r="W125" s="53"/>
      <c r="X125" s="53"/>
      <c r="Y125" s="53"/>
      <c r="Z125" s="53"/>
      <c r="AS125" s="8"/>
      <c r="AT125" s="8"/>
      <c r="AU125"/>
      <c r="AV125"/>
      <c r="AW125"/>
    </row>
    <row r="126" spans="3:49" s="6" customFormat="1" ht="18">
      <c r="C126" s="9" t="s">
        <v>66</v>
      </c>
      <c r="D126"/>
      <c r="E126" s="202">
        <f>Eingaben!E49</f>
        <v>0</v>
      </c>
      <c r="F126" s="274">
        <f>Eingaben!F49</f>
        <v>0</v>
      </c>
      <c r="G126" s="275">
        <f>Eingaben!G49</f>
        <v>0</v>
      </c>
      <c r="H126" s="274">
        <f>Eingaben!H49</f>
        <v>4</v>
      </c>
      <c r="I126" s="275">
        <f>Eingaben!I49</f>
        <v>0</v>
      </c>
      <c r="J126" s="274">
        <f>Eingaben!J49</f>
        <v>4</v>
      </c>
      <c r="K126" s="275">
        <f>Eingaben!K49</f>
        <v>0</v>
      </c>
      <c r="L126" s="274">
        <f>Eingaben!L49</f>
        <v>3</v>
      </c>
      <c r="M126" s="275">
        <f>Eingaben!M49</f>
        <v>0</v>
      </c>
      <c r="N126" s="274">
        <f>Eingaben!N49</f>
        <v>4</v>
      </c>
      <c r="O126" s="275">
        <f>Eingaben!O49</f>
        <v>0</v>
      </c>
      <c r="P126" s="274">
        <f>Eingaben!P49</f>
        <v>2</v>
      </c>
      <c r="Q126" s="275">
        <f>Eingaben!Q49</f>
        <v>0</v>
      </c>
      <c r="R126" s="274">
        <f>Eingaben!R49</f>
        <v>4.5</v>
      </c>
      <c r="S126" s="274"/>
      <c r="T126" s="276">
        <f>Eingaben!T49</f>
        <v>0</v>
      </c>
      <c r="U126" s="275">
        <f>Eingaben!U49</f>
        <v>21.5</v>
      </c>
      <c r="V126" s="53"/>
      <c r="W126" s="53"/>
      <c r="X126" s="53"/>
      <c r="Y126" s="53"/>
      <c r="Z126" s="53"/>
      <c r="AS126" s="8"/>
      <c r="AT126" s="8"/>
      <c r="AU126"/>
      <c r="AV126"/>
      <c r="AW126"/>
    </row>
    <row r="127" spans="3:49" s="6" customFormat="1" ht="18">
      <c r="C127"/>
      <c r="D127"/>
      <c r="E127"/>
      <c r="F127" s="213"/>
      <c r="G127"/>
      <c r="H127" s="213"/>
      <c r="I127"/>
      <c r="J127" s="213"/>
      <c r="K127"/>
      <c r="L127" s="213"/>
      <c r="M127"/>
      <c r="N127" s="213"/>
      <c r="O127"/>
      <c r="P127" s="213"/>
      <c r="Q127"/>
      <c r="R127" s="158"/>
      <c r="S127" s="158"/>
      <c r="T127" s="392" t="s">
        <v>6</v>
      </c>
      <c r="U127" s="392"/>
      <c r="V127" s="53"/>
      <c r="W127" s="53"/>
      <c r="X127" s="53"/>
      <c r="Y127" s="53"/>
      <c r="Z127" s="53"/>
      <c r="AS127" s="8"/>
      <c r="AT127" s="8"/>
      <c r="AU127"/>
      <c r="AV127"/>
      <c r="AW127"/>
    </row>
    <row r="128" spans="3:49" s="6" customFormat="1" ht="18">
      <c r="C128"/>
      <c r="D128"/>
      <c r="E128"/>
      <c r="F128" s="213"/>
      <c r="G128"/>
      <c r="H128" s="213"/>
      <c r="I128"/>
      <c r="J128" s="213"/>
      <c r="K128"/>
      <c r="L128" s="213"/>
      <c r="M128"/>
      <c r="N128" s="213"/>
      <c r="O128"/>
      <c r="P128" s="213"/>
      <c r="Q128"/>
      <c r="R128" s="158"/>
      <c r="S128" s="158"/>
      <c r="T128" s="403">
        <f>Eingaben!$X$47</f>
        <v>190.42857142857142</v>
      </c>
      <c r="U128" s="404"/>
      <c r="V128" s="53"/>
      <c r="W128" s="53"/>
      <c r="X128" s="53"/>
      <c r="Y128" s="53"/>
      <c r="Z128" s="53"/>
      <c r="AS128" s="8"/>
      <c r="AT128" s="8"/>
      <c r="AU128"/>
      <c r="AV128"/>
      <c r="AW128"/>
    </row>
    <row r="129" spans="2:49" s="17" customFormat="1" ht="7.5" customHeight="1" outlineLevel="1" thickBot="1">
      <c r="B129" s="18"/>
      <c r="C129" s="19"/>
      <c r="D129" s="20"/>
      <c r="E129" s="19"/>
      <c r="F129" s="164"/>
      <c r="G129" s="20"/>
      <c r="H129" s="164"/>
      <c r="I129" s="19"/>
      <c r="J129" s="164"/>
      <c r="K129" s="19"/>
      <c r="L129" s="164"/>
      <c r="M129" s="19"/>
      <c r="N129" s="164"/>
      <c r="O129" s="19"/>
      <c r="P129" s="164"/>
      <c r="Q129" s="19"/>
      <c r="R129" s="164"/>
      <c r="S129" s="164"/>
      <c r="T129" s="19"/>
      <c r="U129" s="19"/>
      <c r="V129" s="35"/>
      <c r="W129" s="35"/>
      <c r="X129" s="35"/>
      <c r="Y129" s="35"/>
      <c r="Z129" s="35"/>
      <c r="AA129" s="37"/>
      <c r="AB129" s="35"/>
      <c r="AC129" s="35"/>
      <c r="AD129" s="35"/>
      <c r="AE129" s="35"/>
      <c r="AF129" s="35"/>
      <c r="AG129" s="35"/>
      <c r="AH129" s="35"/>
      <c r="AI129" s="35"/>
      <c r="AJ129" s="35"/>
      <c r="AK129" s="35"/>
      <c r="AL129" s="35"/>
      <c r="AM129" s="35"/>
      <c r="AN129" s="22"/>
      <c r="AO129" s="38"/>
      <c r="AP129" s="22"/>
      <c r="AQ129" s="22"/>
      <c r="AR129" s="23"/>
      <c r="AS129" s="8"/>
      <c r="AT129" s="8"/>
      <c r="AU129"/>
      <c r="AV129"/>
      <c r="AW129"/>
    </row>
    <row r="130" spans="2:49" s="17" customFormat="1" ht="7.5" customHeight="1" outlineLevel="1" thickTop="1">
      <c r="B130" s="24"/>
      <c r="C130" s="25"/>
      <c r="D130" s="26"/>
      <c r="E130" s="25"/>
      <c r="F130" s="216"/>
      <c r="G130" s="26"/>
      <c r="H130" s="168"/>
      <c r="I130" s="26"/>
      <c r="J130" s="168"/>
      <c r="K130" s="25"/>
      <c r="L130" s="168"/>
      <c r="M130" s="25"/>
      <c r="N130" s="168"/>
      <c r="O130" s="25"/>
      <c r="P130" s="168"/>
      <c r="Q130" s="25"/>
      <c r="R130" s="168"/>
      <c r="S130" s="168"/>
      <c r="T130" s="25"/>
      <c r="U130" s="25"/>
      <c r="V130" s="35"/>
      <c r="W130" s="35"/>
      <c r="X130" s="35"/>
      <c r="Y130" s="35"/>
      <c r="Z130" s="35"/>
      <c r="AA130" s="37"/>
      <c r="AB130" s="35"/>
      <c r="AC130" s="35"/>
      <c r="AD130" s="35"/>
      <c r="AE130" s="35"/>
      <c r="AF130" s="35"/>
      <c r="AG130" s="35"/>
      <c r="AH130" s="35"/>
      <c r="AI130" s="35"/>
      <c r="AJ130" s="35"/>
      <c r="AK130" s="35"/>
      <c r="AL130" s="35"/>
      <c r="AM130" s="35"/>
      <c r="AN130" s="22"/>
      <c r="AO130" s="38"/>
      <c r="AP130" s="22"/>
      <c r="AQ130" s="22"/>
      <c r="AR130" s="23"/>
      <c r="AS130" s="8"/>
      <c r="AT130" s="8"/>
      <c r="AU130"/>
      <c r="AV130"/>
      <c r="AW130"/>
    </row>
    <row r="131" spans="2:49" s="17" customFormat="1" ht="20.25" customHeight="1" outlineLevel="1">
      <c r="B131" s="27"/>
      <c r="E131" s="28"/>
      <c r="F131" s="208"/>
      <c r="G131" s="42" t="str">
        <f>G3</f>
        <v>Club - Pokal  Finale 2007</v>
      </c>
      <c r="H131" s="208"/>
      <c r="I131" s="28"/>
      <c r="J131" s="208"/>
      <c r="K131" s="28"/>
      <c r="L131" s="208"/>
      <c r="M131" s="28"/>
      <c r="N131" s="208"/>
      <c r="O131" s="28"/>
      <c r="P131" s="208"/>
      <c r="Q131" s="28"/>
      <c r="R131" s="208"/>
      <c r="S131" s="208"/>
      <c r="T131" s="28"/>
      <c r="U131" s="28"/>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8"/>
      <c r="AR131" s="23"/>
      <c r="AS131" s="8"/>
      <c r="AT131" s="8"/>
      <c r="AU131"/>
      <c r="AV131"/>
      <c r="AW131"/>
    </row>
    <row r="132" spans="2:49" s="17" customFormat="1" ht="12" customHeight="1" outlineLevel="1">
      <c r="B132" s="27"/>
      <c r="C132" s="30">
        <f ca="1">NOW()</f>
        <v>39300.68422534722</v>
      </c>
      <c r="E132" s="29"/>
      <c r="F132" s="217"/>
      <c r="G132" s="29"/>
      <c r="H132" s="176"/>
      <c r="I132" s="29"/>
      <c r="J132" s="176"/>
      <c r="K132" s="31"/>
      <c r="L132" s="176"/>
      <c r="N132" s="176"/>
      <c r="O132" s="29"/>
      <c r="Q132" s="29"/>
      <c r="R132" s="222" t="s">
        <v>252</v>
      </c>
      <c r="S132" s="222"/>
      <c r="T132" s="29"/>
      <c r="U132" s="29"/>
      <c r="V132" s="35"/>
      <c r="W132" s="35"/>
      <c r="X132" s="35"/>
      <c r="Y132" s="35"/>
      <c r="Z132" s="35"/>
      <c r="AA132" s="117"/>
      <c r="AB132" s="117"/>
      <c r="AC132" s="35"/>
      <c r="AD132" s="35"/>
      <c r="AE132" s="35"/>
      <c r="AF132" s="35"/>
      <c r="AG132" s="35"/>
      <c r="AH132" s="35"/>
      <c r="AI132" s="117"/>
      <c r="AJ132" s="35"/>
      <c r="AK132" s="35"/>
      <c r="AL132" s="35"/>
      <c r="AM132" s="35"/>
      <c r="AN132" s="35"/>
      <c r="AO132" s="37"/>
      <c r="AP132" s="35"/>
      <c r="AQ132" s="35"/>
      <c r="AR132" s="23"/>
      <c r="AS132" s="8"/>
      <c r="AT132" s="8"/>
      <c r="AU132"/>
      <c r="AV132"/>
      <c r="AW132"/>
    </row>
    <row r="133" spans="3:49" s="17" customFormat="1" ht="20.25" customHeight="1" outlineLevel="1">
      <c r="C133" s="162">
        <f>C5</f>
        <v>39264</v>
      </c>
      <c r="E133" s="32"/>
      <c r="F133" s="218"/>
      <c r="H133" s="172"/>
      <c r="J133" s="172"/>
      <c r="K133" s="42"/>
      <c r="L133" s="176"/>
      <c r="N133" s="172"/>
      <c r="O133" s="259" t="str">
        <f>O101</f>
        <v>Mainfranken Bowling Bamberg</v>
      </c>
      <c r="P133" s="172"/>
      <c r="R133" s="172"/>
      <c r="S133" s="172"/>
      <c r="T133" s="32"/>
      <c r="U133" s="32"/>
      <c r="V133" s="117"/>
      <c r="W133" s="117"/>
      <c r="X133" s="35"/>
      <c r="Y133" s="117"/>
      <c r="Z133" s="117"/>
      <c r="AA133" s="118"/>
      <c r="AB133" s="119"/>
      <c r="AC133" s="119"/>
      <c r="AD133" s="117"/>
      <c r="AE133" s="119"/>
      <c r="AF133" s="119"/>
      <c r="AG133" s="119"/>
      <c r="AH133" s="119"/>
      <c r="AI133" s="119"/>
      <c r="AJ133" s="119"/>
      <c r="AK133" s="119"/>
      <c r="AL133" s="119"/>
      <c r="AM133" s="119"/>
      <c r="AN133" s="119"/>
      <c r="AO133" s="120"/>
      <c r="AP133" s="121"/>
      <c r="AQ133" s="119"/>
      <c r="AR133" s="122"/>
      <c r="AS133" s="8"/>
      <c r="AT133" s="8"/>
      <c r="AU133"/>
      <c r="AV133"/>
      <c r="AW133"/>
    </row>
    <row r="134" spans="2:247" s="33" customFormat="1" ht="7.5" customHeight="1" outlineLevel="1" thickBot="1">
      <c r="B134" s="34"/>
      <c r="C134" s="35"/>
      <c r="D134" s="36"/>
      <c r="E134" s="35"/>
      <c r="F134" s="210"/>
      <c r="G134" s="36"/>
      <c r="H134" s="210"/>
      <c r="I134" s="35"/>
      <c r="J134" s="210"/>
      <c r="K134" s="35"/>
      <c r="L134" s="210"/>
      <c r="M134" s="35"/>
      <c r="N134" s="210"/>
      <c r="O134" s="35"/>
      <c r="P134" s="210"/>
      <c r="Q134" s="35"/>
      <c r="R134" s="210"/>
      <c r="S134" s="210"/>
      <c r="T134" s="35"/>
      <c r="U134" s="35"/>
      <c r="V134" s="52"/>
      <c r="W134" s="52"/>
      <c r="X134" s="52"/>
      <c r="Y134" s="52"/>
      <c r="Z134" s="52"/>
      <c r="AA134" s="37"/>
      <c r="AB134" s="35"/>
      <c r="AC134" s="35"/>
      <c r="AD134" s="35"/>
      <c r="AE134" s="35"/>
      <c r="AF134" s="35"/>
      <c r="AG134" s="35"/>
      <c r="AH134" s="35"/>
      <c r="AI134" s="35"/>
      <c r="AJ134" s="35"/>
      <c r="AK134" s="35"/>
      <c r="AL134" s="35"/>
      <c r="AM134" s="35"/>
      <c r="AN134" s="22"/>
      <c r="AO134" s="38"/>
      <c r="AP134" s="22"/>
      <c r="AQ134" s="22"/>
      <c r="AR134" s="22"/>
      <c r="AS134" s="8"/>
      <c r="AT134" s="8"/>
      <c r="AU134"/>
      <c r="AV134"/>
      <c r="AW134"/>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row>
    <row r="135" spans="2:247" s="33" customFormat="1" ht="7.5" customHeight="1" outlineLevel="1" thickTop="1">
      <c r="B135" s="24"/>
      <c r="C135" s="25"/>
      <c r="D135" s="39"/>
      <c r="E135" s="25"/>
      <c r="F135" s="168"/>
      <c r="G135" s="39"/>
      <c r="H135" s="168"/>
      <c r="I135" s="25"/>
      <c r="J135" s="168"/>
      <c r="K135" s="25"/>
      <c r="L135" s="168"/>
      <c r="M135" s="25"/>
      <c r="N135" s="168"/>
      <c r="O135" s="25"/>
      <c r="P135" s="168"/>
      <c r="Q135" s="25"/>
      <c r="R135" s="168"/>
      <c r="S135" s="168"/>
      <c r="T135" s="25"/>
      <c r="U135" s="25"/>
      <c r="V135" s="52"/>
      <c r="W135" s="52"/>
      <c r="X135" s="52"/>
      <c r="Y135" s="52"/>
      <c r="Z135" s="52"/>
      <c r="AA135" s="37"/>
      <c r="AB135" s="35"/>
      <c r="AC135" s="35"/>
      <c r="AD135" s="35"/>
      <c r="AE135" s="35"/>
      <c r="AF135" s="35"/>
      <c r="AG135" s="35"/>
      <c r="AH135" s="35"/>
      <c r="AI135" s="35"/>
      <c r="AJ135" s="35"/>
      <c r="AK135" s="35"/>
      <c r="AL135" s="35"/>
      <c r="AM135" s="35"/>
      <c r="AN135" s="22"/>
      <c r="AO135" s="38"/>
      <c r="AP135" s="22"/>
      <c r="AQ135" s="22"/>
      <c r="AR135" s="22"/>
      <c r="AS135" s="8"/>
      <c r="AT135" s="8"/>
      <c r="AU135"/>
      <c r="AV135"/>
      <c r="AW135"/>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row>
    <row r="136" spans="2:247" s="149" customFormat="1" ht="28.5" outlineLevel="1">
      <c r="B136" s="147"/>
      <c r="C136" s="148" t="s">
        <v>32</v>
      </c>
      <c r="E136" s="150"/>
      <c r="F136" s="219"/>
      <c r="G136" s="148" t="str">
        <f>G8</f>
        <v>Gruppe 1</v>
      </c>
      <c r="H136" s="211"/>
      <c r="J136" s="221"/>
      <c r="K136" s="150"/>
      <c r="L136" s="211"/>
      <c r="M136" s="150"/>
      <c r="N136" s="221"/>
      <c r="P136" s="221"/>
      <c r="R136" s="221"/>
      <c r="S136" s="221"/>
      <c r="T136" s="150"/>
      <c r="U136" s="150"/>
      <c r="V136" s="147"/>
      <c r="W136" s="147"/>
      <c r="X136" s="147"/>
      <c r="Y136" s="147"/>
      <c r="Z136" s="147"/>
      <c r="AA136" s="151"/>
      <c r="AB136" s="150"/>
      <c r="AC136" s="150"/>
      <c r="AD136" s="150"/>
      <c r="AE136" s="150"/>
      <c r="AF136" s="150"/>
      <c r="AG136" s="150"/>
      <c r="AH136" s="150"/>
      <c r="AI136" s="150"/>
      <c r="AJ136" s="150"/>
      <c r="AK136" s="150"/>
      <c r="AL136" s="150"/>
      <c r="AM136" s="150"/>
      <c r="AN136" s="152"/>
      <c r="AO136" s="153"/>
      <c r="AP136" s="152"/>
      <c r="AQ136" s="152"/>
      <c r="AR136" s="152"/>
      <c r="AS136" s="154"/>
      <c r="AT136" s="154"/>
      <c r="AU136" s="155"/>
      <c r="AV136" s="155"/>
      <c r="AW136" s="155"/>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c r="DF136" s="156"/>
      <c r="DG136" s="156"/>
      <c r="DH136" s="156"/>
      <c r="DI136" s="156"/>
      <c r="DJ136" s="156"/>
      <c r="DK136" s="156"/>
      <c r="DL136" s="156"/>
      <c r="DM136" s="156"/>
      <c r="DN136" s="156"/>
      <c r="DO136" s="156"/>
      <c r="DP136" s="156"/>
      <c r="DQ136" s="156"/>
      <c r="DR136" s="156"/>
      <c r="DS136" s="156"/>
      <c r="DT136" s="156"/>
      <c r="DU136" s="156"/>
      <c r="DV136" s="156"/>
      <c r="DW136" s="156"/>
      <c r="DX136" s="156"/>
      <c r="DY136" s="156"/>
      <c r="DZ136" s="156"/>
      <c r="EA136" s="156"/>
      <c r="EB136" s="156"/>
      <c r="EC136" s="156"/>
      <c r="ED136" s="156"/>
      <c r="EE136" s="156"/>
      <c r="EF136" s="156"/>
      <c r="EG136" s="156"/>
      <c r="EH136" s="156"/>
      <c r="EI136" s="156"/>
      <c r="EJ136" s="156"/>
      <c r="EK136" s="156"/>
      <c r="EL136" s="156"/>
      <c r="EM136" s="156"/>
      <c r="EN136" s="156"/>
      <c r="EO136" s="156"/>
      <c r="EP136" s="156"/>
      <c r="EQ136" s="156"/>
      <c r="ER136" s="156"/>
      <c r="ES136" s="156"/>
      <c r="ET136" s="156"/>
      <c r="EU136" s="156"/>
      <c r="EV136" s="156"/>
      <c r="EW136" s="156"/>
      <c r="EX136" s="156"/>
      <c r="EY136" s="156"/>
      <c r="EZ136" s="156"/>
      <c r="FA136" s="156"/>
      <c r="FB136" s="156"/>
      <c r="FC136" s="156"/>
      <c r="FD136" s="156"/>
      <c r="FE136" s="156"/>
      <c r="FF136" s="156"/>
      <c r="FG136" s="156"/>
      <c r="FH136" s="156"/>
      <c r="FI136" s="156"/>
      <c r="FJ136" s="156"/>
      <c r="FK136" s="156"/>
      <c r="FL136" s="156"/>
      <c r="FM136" s="156"/>
      <c r="FN136" s="156"/>
      <c r="FO136" s="156"/>
      <c r="FP136" s="156"/>
      <c r="FQ136" s="156"/>
      <c r="FR136" s="156"/>
      <c r="FS136" s="156"/>
      <c r="FT136" s="156"/>
      <c r="FU136" s="156"/>
      <c r="FV136" s="156"/>
      <c r="FW136" s="156"/>
      <c r="FX136" s="156"/>
      <c r="FY136" s="156"/>
      <c r="FZ136" s="156"/>
      <c r="GA136" s="156"/>
      <c r="GB136" s="156"/>
      <c r="GC136" s="156"/>
      <c r="GD136" s="156"/>
      <c r="GE136" s="156"/>
      <c r="GF136" s="156"/>
      <c r="GG136" s="156"/>
      <c r="GH136" s="156"/>
      <c r="GI136" s="156"/>
      <c r="GJ136" s="156"/>
      <c r="GK136" s="156"/>
      <c r="GL136" s="156"/>
      <c r="GM136" s="156"/>
      <c r="GN136" s="156"/>
      <c r="GO136" s="156"/>
      <c r="GP136" s="156"/>
      <c r="GQ136" s="156"/>
      <c r="GR136" s="156"/>
      <c r="GS136" s="156"/>
      <c r="GT136" s="156"/>
      <c r="GU136" s="156"/>
      <c r="GV136" s="156"/>
      <c r="GW136" s="156"/>
      <c r="GX136" s="156"/>
      <c r="GY136" s="156"/>
      <c r="GZ136" s="156"/>
      <c r="HA136" s="156"/>
      <c r="HB136" s="156"/>
      <c r="HC136" s="156"/>
      <c r="HD136" s="156"/>
      <c r="HE136" s="156"/>
      <c r="HF136" s="156"/>
      <c r="HG136" s="156"/>
      <c r="HH136" s="156"/>
      <c r="HI136" s="156"/>
      <c r="HJ136" s="156"/>
      <c r="HK136" s="156"/>
      <c r="HL136" s="156"/>
      <c r="HM136" s="156"/>
      <c r="HN136" s="156"/>
      <c r="HO136" s="156"/>
      <c r="HP136" s="156"/>
      <c r="HQ136" s="156"/>
      <c r="HR136" s="156"/>
      <c r="HS136" s="156"/>
      <c r="HT136" s="156"/>
      <c r="HU136" s="156"/>
      <c r="HV136" s="156"/>
      <c r="HW136" s="156"/>
      <c r="HX136" s="156"/>
      <c r="HY136" s="156"/>
      <c r="HZ136" s="156"/>
      <c r="IA136" s="156"/>
      <c r="IB136" s="156"/>
      <c r="IC136" s="156"/>
      <c r="ID136" s="156"/>
      <c r="IE136" s="156"/>
      <c r="IF136" s="156"/>
      <c r="IG136" s="156"/>
      <c r="IH136" s="156"/>
      <c r="II136" s="156"/>
      <c r="IJ136" s="156"/>
      <c r="IK136" s="156"/>
      <c r="IL136" s="156"/>
      <c r="IM136" s="156"/>
    </row>
    <row r="137" spans="2:247" s="33" customFormat="1" ht="7.5" customHeight="1" outlineLevel="1" thickBot="1">
      <c r="B137" s="18"/>
      <c r="C137" s="19"/>
      <c r="D137" s="20"/>
      <c r="E137" s="19"/>
      <c r="F137" s="164"/>
      <c r="G137" s="20"/>
      <c r="H137" s="164"/>
      <c r="I137" s="19"/>
      <c r="J137" s="164"/>
      <c r="K137" s="19"/>
      <c r="L137" s="164"/>
      <c r="M137" s="19"/>
      <c r="N137" s="164"/>
      <c r="O137" s="19"/>
      <c r="P137" s="164"/>
      <c r="Q137" s="19"/>
      <c r="R137" s="164"/>
      <c r="S137" s="164"/>
      <c r="T137" s="19"/>
      <c r="U137" s="19"/>
      <c r="V137" s="52"/>
      <c r="W137" s="52"/>
      <c r="X137" s="52"/>
      <c r="Y137" s="52"/>
      <c r="Z137" s="52"/>
      <c r="AA137" s="37"/>
      <c r="AB137" s="35"/>
      <c r="AC137" s="35"/>
      <c r="AD137" s="35"/>
      <c r="AE137" s="35"/>
      <c r="AF137" s="35"/>
      <c r="AG137" s="35"/>
      <c r="AH137" s="35"/>
      <c r="AI137" s="35"/>
      <c r="AJ137" s="35"/>
      <c r="AK137" s="35"/>
      <c r="AL137" s="35"/>
      <c r="AM137" s="35"/>
      <c r="AN137" s="22"/>
      <c r="AO137" s="38"/>
      <c r="AP137" s="22"/>
      <c r="AQ137" s="22"/>
      <c r="AR137" s="22"/>
      <c r="AS137" s="8"/>
      <c r="AT137" s="8"/>
      <c r="AU137"/>
      <c r="AV137"/>
      <c r="AW137"/>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row>
    <row r="138" spans="2:247" s="33" customFormat="1" ht="7.5" customHeight="1" thickTop="1">
      <c r="B138" s="34"/>
      <c r="C138" s="35"/>
      <c r="D138" s="36"/>
      <c r="E138" s="35"/>
      <c r="F138" s="210"/>
      <c r="G138" s="36"/>
      <c r="H138" s="210"/>
      <c r="I138" s="35"/>
      <c r="J138" s="210"/>
      <c r="K138" s="35"/>
      <c r="L138" s="210"/>
      <c r="M138" s="35"/>
      <c r="N138" s="210"/>
      <c r="O138" s="35"/>
      <c r="P138" s="210"/>
      <c r="Q138" s="35"/>
      <c r="R138" s="210"/>
      <c r="S138" s="210"/>
      <c r="T138" s="35"/>
      <c r="U138" s="35"/>
      <c r="V138" s="52"/>
      <c r="W138" s="52"/>
      <c r="X138" s="52"/>
      <c r="Y138" s="52"/>
      <c r="Z138" s="52"/>
      <c r="AA138" s="37"/>
      <c r="AB138" s="35"/>
      <c r="AC138" s="35"/>
      <c r="AD138" s="35"/>
      <c r="AE138" s="35"/>
      <c r="AF138" s="35"/>
      <c r="AG138" s="35"/>
      <c r="AH138" s="35"/>
      <c r="AI138" s="35"/>
      <c r="AJ138" s="35"/>
      <c r="AK138" s="35"/>
      <c r="AL138" s="35"/>
      <c r="AM138" s="35"/>
      <c r="AN138" s="22"/>
      <c r="AO138" s="38"/>
      <c r="AP138" s="22"/>
      <c r="AQ138" s="22"/>
      <c r="AR138" s="22"/>
      <c r="AS138" s="8"/>
      <c r="AT138" s="8"/>
      <c r="AU138"/>
      <c r="AV138"/>
      <c r="AW138"/>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row>
    <row r="139" spans="2:49" s="4" customFormat="1" ht="18">
      <c r="B139" s="2" t="s">
        <v>16</v>
      </c>
      <c r="C139" s="65"/>
      <c r="D139" s="112" t="s">
        <v>0</v>
      </c>
      <c r="E139" s="392">
        <f>Robin!$N$2</f>
        <v>20</v>
      </c>
      <c r="F139" s="392"/>
      <c r="G139" s="392">
        <f>Robin!$Q$2</f>
        <v>22</v>
      </c>
      <c r="H139" s="392"/>
      <c r="I139" s="392">
        <f>Robin!$K$2</f>
        <v>18</v>
      </c>
      <c r="J139" s="392"/>
      <c r="K139" s="392">
        <f>Robin!$F$2</f>
        <v>15</v>
      </c>
      <c r="L139" s="392"/>
      <c r="M139" s="392">
        <f>Robin!$O$2</f>
        <v>21</v>
      </c>
      <c r="N139" s="392"/>
      <c r="O139" s="392">
        <f>Robin!$H$2</f>
        <v>16</v>
      </c>
      <c r="P139" s="392"/>
      <c r="Q139" s="392">
        <f>Robin!$I$2</f>
        <v>17</v>
      </c>
      <c r="R139" s="392"/>
      <c r="S139" s="5"/>
      <c r="T139" s="2"/>
      <c r="U139" s="2"/>
      <c r="V139" s="53"/>
      <c r="W139" s="53"/>
      <c r="X139" s="53"/>
      <c r="Y139" s="53"/>
      <c r="Z139" s="53"/>
      <c r="AA139" s="6"/>
      <c r="AB139" s="6"/>
      <c r="AC139" s="6"/>
      <c r="AD139" s="6"/>
      <c r="AE139" s="6"/>
      <c r="AF139" s="6"/>
      <c r="AG139" s="6"/>
      <c r="AH139" s="6"/>
      <c r="AI139" s="6"/>
      <c r="AJ139" s="6"/>
      <c r="AK139" s="6"/>
      <c r="AL139" s="6"/>
      <c r="AM139" s="6"/>
      <c r="AN139" s="6"/>
      <c r="AO139" s="6"/>
      <c r="AP139" s="6"/>
      <c r="AQ139" s="6"/>
      <c r="AR139" s="6"/>
      <c r="AS139" s="8"/>
      <c r="AT139" s="8"/>
      <c r="AU139"/>
      <c r="AV139"/>
      <c r="AW139"/>
    </row>
    <row r="140" spans="3:49" s="4" customFormat="1" ht="21" customHeight="1">
      <c r="C140" s="66"/>
      <c r="D140" s="113"/>
      <c r="E140" s="400" t="str">
        <f>Robin!$C$21</f>
        <v>Delphin München 1</v>
      </c>
      <c r="F140" s="394"/>
      <c r="G140" s="400" t="str">
        <f>Robin!$C$39</f>
        <v>SW Würzburg 2</v>
      </c>
      <c r="H140" s="394"/>
      <c r="I140" s="400" t="str">
        <f>Robin!$C$33</f>
        <v>Raubritter Hallstadt 1</v>
      </c>
      <c r="J140" s="394"/>
      <c r="K140" s="400" t="str">
        <f>Robin!$C$15</f>
        <v>Tiger Augsburg 2</v>
      </c>
      <c r="L140" s="394"/>
      <c r="M140" s="400" t="str">
        <f>Robin!$C$45</f>
        <v>Castra Regina Regensburg 1</v>
      </c>
      <c r="N140" s="394"/>
      <c r="O140" s="400" t="str">
        <f>Robin!$C$9</f>
        <v>Delphin München 2</v>
      </c>
      <c r="P140" s="394"/>
      <c r="Q140" s="400" t="str">
        <f>Robin!$C$3</f>
        <v>BSC Pfaffenhofen 1</v>
      </c>
      <c r="R140" s="394"/>
      <c r="S140" s="262"/>
      <c r="V140" s="53"/>
      <c r="W140" s="53"/>
      <c r="X140" s="53"/>
      <c r="Y140" s="53"/>
      <c r="Z140" s="53"/>
      <c r="AA140" s="6"/>
      <c r="AB140" s="6"/>
      <c r="AC140" s="6"/>
      <c r="AD140" s="6"/>
      <c r="AE140" s="6"/>
      <c r="AF140" s="6"/>
      <c r="AG140" s="6"/>
      <c r="AH140" s="6"/>
      <c r="AI140" s="6"/>
      <c r="AJ140" s="6"/>
      <c r="AK140" s="6"/>
      <c r="AL140" s="6"/>
      <c r="AM140" s="6"/>
      <c r="AN140" s="6"/>
      <c r="AO140" s="6"/>
      <c r="AP140" s="6"/>
      <c r="AQ140" s="6"/>
      <c r="AR140" s="6"/>
      <c r="AS140" s="8"/>
      <c r="AT140" s="8"/>
      <c r="AU140"/>
      <c r="AV140"/>
      <c r="AW140"/>
    </row>
    <row r="141" spans="3:49" s="4" customFormat="1" ht="21" customHeight="1">
      <c r="C141" s="2"/>
      <c r="D141" s="113"/>
      <c r="E141" s="401"/>
      <c r="F141" s="396"/>
      <c r="G141" s="401"/>
      <c r="H141" s="396"/>
      <c r="I141" s="401"/>
      <c r="J141" s="396"/>
      <c r="K141" s="401"/>
      <c r="L141" s="396"/>
      <c r="M141" s="401"/>
      <c r="N141" s="396"/>
      <c r="O141" s="401"/>
      <c r="P141" s="396"/>
      <c r="Q141" s="401"/>
      <c r="R141" s="396"/>
      <c r="S141" s="262"/>
      <c r="V141" s="53"/>
      <c r="W141" s="53"/>
      <c r="X141" s="53"/>
      <c r="Y141" s="53"/>
      <c r="Z141" s="53"/>
      <c r="AA141" s="6"/>
      <c r="AB141" s="6"/>
      <c r="AC141" s="6"/>
      <c r="AD141" s="6"/>
      <c r="AE141" s="6"/>
      <c r="AF141" s="6"/>
      <c r="AG141" s="6"/>
      <c r="AH141" s="6"/>
      <c r="AI141" s="6"/>
      <c r="AJ141" s="6"/>
      <c r="AK141" s="6"/>
      <c r="AL141" s="6"/>
      <c r="AM141" s="6"/>
      <c r="AN141" s="6"/>
      <c r="AO141" s="6"/>
      <c r="AP141" s="6"/>
      <c r="AQ141" s="6"/>
      <c r="AR141" s="6"/>
      <c r="AS141" s="8"/>
      <c r="AT141" s="8"/>
      <c r="AU141"/>
      <c r="AV141"/>
      <c r="AW141"/>
    </row>
    <row r="142" spans="3:49" s="4" customFormat="1" ht="21" customHeight="1">
      <c r="C142" s="2"/>
      <c r="D142" s="113"/>
      <c r="E142" s="401"/>
      <c r="F142" s="396"/>
      <c r="G142" s="401"/>
      <c r="H142" s="396"/>
      <c r="I142" s="401"/>
      <c r="J142" s="396"/>
      <c r="K142" s="401"/>
      <c r="L142" s="396"/>
      <c r="M142" s="401"/>
      <c r="N142" s="396"/>
      <c r="O142" s="401"/>
      <c r="P142" s="396"/>
      <c r="Q142" s="401"/>
      <c r="R142" s="396"/>
      <c r="S142" s="262"/>
      <c r="V142" s="53"/>
      <c r="W142" s="53"/>
      <c r="X142" s="53"/>
      <c r="Y142" s="53"/>
      <c r="Z142" s="53"/>
      <c r="AA142" s="6"/>
      <c r="AB142" s="6"/>
      <c r="AC142" s="6"/>
      <c r="AD142" s="6"/>
      <c r="AE142" s="6"/>
      <c r="AF142" s="6"/>
      <c r="AG142" s="6"/>
      <c r="AH142" s="6"/>
      <c r="AI142" s="6"/>
      <c r="AJ142" s="6"/>
      <c r="AK142" s="6"/>
      <c r="AL142" s="6"/>
      <c r="AM142" s="6"/>
      <c r="AN142" s="6"/>
      <c r="AO142" s="6"/>
      <c r="AP142" s="6"/>
      <c r="AQ142" s="6"/>
      <c r="AR142" s="6"/>
      <c r="AS142" s="8"/>
      <c r="AT142" s="8"/>
      <c r="AU142"/>
      <c r="AV142"/>
      <c r="AW142"/>
    </row>
    <row r="143" spans="4:49" s="4" customFormat="1" ht="21" customHeight="1">
      <c r="D143" s="113"/>
      <c r="E143" s="401"/>
      <c r="F143" s="396"/>
      <c r="G143" s="401"/>
      <c r="H143" s="396"/>
      <c r="I143" s="401"/>
      <c r="J143" s="396"/>
      <c r="K143" s="401"/>
      <c r="L143" s="396"/>
      <c r="M143" s="401"/>
      <c r="N143" s="396"/>
      <c r="O143" s="401"/>
      <c r="P143" s="396"/>
      <c r="Q143" s="401"/>
      <c r="R143" s="396"/>
      <c r="S143" s="262"/>
      <c r="V143" s="53"/>
      <c r="W143" s="53"/>
      <c r="X143" s="53"/>
      <c r="Y143" s="53"/>
      <c r="Z143" s="53"/>
      <c r="AA143" s="6"/>
      <c r="AB143" s="6"/>
      <c r="AC143" s="6"/>
      <c r="AD143" s="6"/>
      <c r="AE143" s="6"/>
      <c r="AF143" s="6"/>
      <c r="AG143" s="6"/>
      <c r="AH143" s="6"/>
      <c r="AI143" s="6"/>
      <c r="AJ143" s="6"/>
      <c r="AK143" s="6"/>
      <c r="AL143" s="6"/>
      <c r="AM143" s="6"/>
      <c r="AN143" s="6"/>
      <c r="AO143" s="6"/>
      <c r="AP143" s="6"/>
      <c r="AQ143" s="6"/>
      <c r="AR143" s="6"/>
      <c r="AS143" s="8"/>
      <c r="AT143" s="8"/>
      <c r="AU143"/>
      <c r="AV143"/>
      <c r="AW143"/>
    </row>
    <row r="144" spans="3:49" s="4" customFormat="1" ht="21" customHeight="1">
      <c r="C144" s="103" t="str">
        <f>Robin!$C$27</f>
        <v>Germania Bayreuth 4</v>
      </c>
      <c r="D144" s="114"/>
      <c r="E144" s="401"/>
      <c r="F144" s="396"/>
      <c r="G144" s="401"/>
      <c r="H144" s="396"/>
      <c r="I144" s="401"/>
      <c r="J144" s="396"/>
      <c r="K144" s="401"/>
      <c r="L144" s="396"/>
      <c r="M144" s="401"/>
      <c r="N144" s="396"/>
      <c r="O144" s="401"/>
      <c r="P144" s="396"/>
      <c r="Q144" s="401"/>
      <c r="R144" s="396"/>
      <c r="S144" s="262"/>
      <c r="V144" s="53"/>
      <c r="W144" s="53"/>
      <c r="X144" s="53"/>
      <c r="Y144" s="53"/>
      <c r="Z144" s="53"/>
      <c r="AA144" s="6"/>
      <c r="AB144" s="6"/>
      <c r="AC144" s="6"/>
      <c r="AD144" s="6"/>
      <c r="AE144" s="6"/>
      <c r="AF144" s="6"/>
      <c r="AG144" s="6"/>
      <c r="AH144" s="6"/>
      <c r="AI144" s="6"/>
      <c r="AJ144" s="6"/>
      <c r="AK144" s="6"/>
      <c r="AL144" s="6"/>
      <c r="AM144" s="6"/>
      <c r="AN144" s="6"/>
      <c r="AO144" s="6"/>
      <c r="AP144" s="6"/>
      <c r="AQ144" s="6"/>
      <c r="AR144" s="6"/>
      <c r="AS144" s="8"/>
      <c r="AT144" s="8"/>
      <c r="AU144"/>
      <c r="AV144"/>
      <c r="AW144"/>
    </row>
    <row r="145" spans="4:49" s="4" customFormat="1" ht="21" customHeight="1">
      <c r="D145" s="113"/>
      <c r="E145" s="402"/>
      <c r="F145" s="398"/>
      <c r="G145" s="402"/>
      <c r="H145" s="398"/>
      <c r="I145" s="402"/>
      <c r="J145" s="398"/>
      <c r="K145" s="402"/>
      <c r="L145" s="398"/>
      <c r="M145" s="402"/>
      <c r="N145" s="398"/>
      <c r="O145" s="402"/>
      <c r="P145" s="398"/>
      <c r="Q145" s="402"/>
      <c r="R145" s="398"/>
      <c r="S145" s="262"/>
      <c r="V145" s="53"/>
      <c r="W145" s="53"/>
      <c r="X145" s="53"/>
      <c r="Y145" s="53"/>
      <c r="Z145" s="53"/>
      <c r="AA145" s="6"/>
      <c r="AB145" s="6"/>
      <c r="AC145" s="6"/>
      <c r="AD145" s="6"/>
      <c r="AE145" s="6"/>
      <c r="AF145" s="6"/>
      <c r="AG145" s="6"/>
      <c r="AH145" s="6"/>
      <c r="AI145" s="6"/>
      <c r="AJ145" s="6"/>
      <c r="AK145" s="6"/>
      <c r="AL145" s="6"/>
      <c r="AM145" s="6"/>
      <c r="AN145" s="6"/>
      <c r="AO145" s="6"/>
      <c r="AP145" s="6"/>
      <c r="AQ145" s="6"/>
      <c r="AR145" s="6"/>
      <c r="AS145" s="8"/>
      <c r="AT145" s="8"/>
      <c r="AU145"/>
      <c r="AV145"/>
      <c r="AW145"/>
    </row>
    <row r="146" spans="4:49" s="4" customFormat="1" ht="19.5" customHeight="1">
      <c r="D146" s="113" t="str">
        <f>D18</f>
        <v>Team</v>
      </c>
      <c r="E146" s="392" t="s">
        <v>60</v>
      </c>
      <c r="F146" s="392"/>
      <c r="G146" s="392" t="s">
        <v>64</v>
      </c>
      <c r="H146" s="392"/>
      <c r="I146" s="392" t="s">
        <v>56</v>
      </c>
      <c r="J146" s="392"/>
      <c r="K146" s="392" t="s">
        <v>58</v>
      </c>
      <c r="L146" s="392"/>
      <c r="M146" s="392" t="s">
        <v>63</v>
      </c>
      <c r="N146" s="392"/>
      <c r="O146" s="392" t="s">
        <v>59</v>
      </c>
      <c r="P146" s="392"/>
      <c r="Q146" s="392" t="s">
        <v>57</v>
      </c>
      <c r="R146" s="392"/>
      <c r="S146" s="5"/>
      <c r="V146" s="53"/>
      <c r="W146" s="53"/>
      <c r="X146" s="53"/>
      <c r="Y146" s="53"/>
      <c r="Z146" s="53"/>
      <c r="AA146" s="6"/>
      <c r="AB146" s="6"/>
      <c r="AC146" s="6"/>
      <c r="AD146" s="6"/>
      <c r="AE146" s="6"/>
      <c r="AF146" s="6"/>
      <c r="AG146" s="6"/>
      <c r="AH146" s="6"/>
      <c r="AI146" s="6"/>
      <c r="AJ146" s="6"/>
      <c r="AK146" s="6"/>
      <c r="AL146" s="6"/>
      <c r="AM146" s="6"/>
      <c r="AN146" s="6"/>
      <c r="AO146" s="6"/>
      <c r="AP146" s="6"/>
      <c r="AQ146" s="6"/>
      <c r="AR146" s="6"/>
      <c r="AS146" s="8"/>
      <c r="AT146" s="8"/>
      <c r="AU146"/>
      <c r="AV146"/>
      <c r="AW146"/>
    </row>
    <row r="147" spans="4:49" s="4" customFormat="1" ht="19.5" customHeight="1">
      <c r="D147" s="113"/>
      <c r="E147" s="5"/>
      <c r="F147" s="158"/>
      <c r="G147" s="5"/>
      <c r="H147" s="158"/>
      <c r="I147" s="5"/>
      <c r="J147" s="158"/>
      <c r="K147" s="5"/>
      <c r="L147" s="158"/>
      <c r="M147" s="5"/>
      <c r="N147" s="158"/>
      <c r="O147" s="5"/>
      <c r="P147" s="158"/>
      <c r="Q147" s="5"/>
      <c r="R147" s="158"/>
      <c r="S147" s="158"/>
      <c r="V147" s="53"/>
      <c r="W147" s="53"/>
      <c r="X147" s="53"/>
      <c r="Y147" s="53"/>
      <c r="Z147" s="53"/>
      <c r="AA147" s="6"/>
      <c r="AB147" s="6"/>
      <c r="AC147" s="6"/>
      <c r="AD147" s="6"/>
      <c r="AE147" s="6"/>
      <c r="AF147" s="6"/>
      <c r="AG147" s="6"/>
      <c r="AH147" s="6"/>
      <c r="AI147" s="6"/>
      <c r="AJ147" s="6"/>
      <c r="AK147" s="6"/>
      <c r="AL147" s="6"/>
      <c r="AM147" s="6"/>
      <c r="AN147" s="6"/>
      <c r="AO147" s="6"/>
      <c r="AP147" s="6"/>
      <c r="AQ147" s="6"/>
      <c r="AR147" s="6"/>
      <c r="AS147" s="8"/>
      <c r="AT147" s="8"/>
      <c r="AU147"/>
      <c r="AV147"/>
      <c r="AW147"/>
    </row>
    <row r="148" spans="4:49" s="4" customFormat="1" ht="19.5" customHeight="1">
      <c r="D148" s="113"/>
      <c r="E148" s="5"/>
      <c r="F148" s="158"/>
      <c r="G148" s="5"/>
      <c r="H148" s="158"/>
      <c r="I148" s="5"/>
      <c r="J148" s="158"/>
      <c r="K148" s="5"/>
      <c r="L148" s="158"/>
      <c r="M148" s="5"/>
      <c r="N148" s="158"/>
      <c r="O148" s="5"/>
      <c r="P148" s="158"/>
      <c r="Q148" s="5"/>
      <c r="R148" s="158"/>
      <c r="S148" s="158"/>
      <c r="T148" s="5" t="s">
        <v>2</v>
      </c>
      <c r="U148" s="5" t="s">
        <v>2</v>
      </c>
      <c r="V148" s="53"/>
      <c r="W148" s="53"/>
      <c r="X148" s="53"/>
      <c r="Y148" s="53"/>
      <c r="Z148" s="53"/>
      <c r="AA148" s="6"/>
      <c r="AB148" s="6"/>
      <c r="AC148" s="6"/>
      <c r="AD148" s="6"/>
      <c r="AE148" s="6"/>
      <c r="AF148" s="6"/>
      <c r="AG148" s="6"/>
      <c r="AH148" s="6"/>
      <c r="AI148" s="6"/>
      <c r="AJ148" s="6"/>
      <c r="AK148" s="6"/>
      <c r="AL148" s="6"/>
      <c r="AM148" s="6"/>
      <c r="AN148" s="6"/>
      <c r="AO148" s="6"/>
      <c r="AP148" s="6"/>
      <c r="AQ148" s="6"/>
      <c r="AR148" s="6"/>
      <c r="AS148" s="8"/>
      <c r="AT148" s="8"/>
      <c r="AU148"/>
      <c r="AV148"/>
      <c r="AW148"/>
    </row>
    <row r="149" spans="2:49" s="4" customFormat="1" ht="18">
      <c r="B149" s="4" t="s">
        <v>3</v>
      </c>
      <c r="C149" s="4" t="s">
        <v>4</v>
      </c>
      <c r="D149" s="115" t="s">
        <v>18</v>
      </c>
      <c r="E149" s="4" t="s">
        <v>1</v>
      </c>
      <c r="F149" s="220" t="s">
        <v>5</v>
      </c>
      <c r="G149" s="4" t="s">
        <v>1</v>
      </c>
      <c r="H149" s="220" t="s">
        <v>5</v>
      </c>
      <c r="I149" s="4" t="s">
        <v>1</v>
      </c>
      <c r="J149" s="220" t="s">
        <v>5</v>
      </c>
      <c r="K149" s="4" t="s">
        <v>1</v>
      </c>
      <c r="L149" s="220" t="s">
        <v>5</v>
      </c>
      <c r="M149" s="4" t="s">
        <v>1</v>
      </c>
      <c r="N149" s="220" t="s">
        <v>5</v>
      </c>
      <c r="O149" s="4" t="s">
        <v>1</v>
      </c>
      <c r="P149" s="220" t="s">
        <v>5</v>
      </c>
      <c r="Q149" s="4" t="s">
        <v>1</v>
      </c>
      <c r="R149" s="220" t="s">
        <v>5</v>
      </c>
      <c r="S149" s="273" t="s">
        <v>219</v>
      </c>
      <c r="T149" s="4" t="s">
        <v>1</v>
      </c>
      <c r="U149" s="4" t="s">
        <v>5</v>
      </c>
      <c r="V149" s="53"/>
      <c r="W149" s="53" t="s">
        <v>34</v>
      </c>
      <c r="X149" s="53"/>
      <c r="Y149" s="53"/>
      <c r="Z149" s="53"/>
      <c r="AA149" s="6"/>
      <c r="AB149" s="6"/>
      <c r="AC149" s="6"/>
      <c r="AD149" s="6"/>
      <c r="AE149" s="6"/>
      <c r="AF149" s="6"/>
      <c r="AG149" s="6"/>
      <c r="AH149" s="6"/>
      <c r="AI149" s="6"/>
      <c r="AJ149" s="6"/>
      <c r="AK149" s="6"/>
      <c r="AL149" s="6"/>
      <c r="AM149" s="6"/>
      <c r="AN149" s="6"/>
      <c r="AO149" s="6"/>
      <c r="AP149" s="6"/>
      <c r="AQ149" s="6"/>
      <c r="AR149" s="6"/>
      <c r="AS149" s="8"/>
      <c r="AT149" s="8"/>
      <c r="AU149"/>
      <c r="AV149"/>
      <c r="AW149"/>
    </row>
    <row r="150" spans="2:49" s="4" customFormat="1" ht="19.5" customHeight="1">
      <c r="B150" s="3">
        <v>1</v>
      </c>
      <c r="C150" s="143" t="str">
        <f>Robin!$C$28</f>
        <v>Gruosso Nico</v>
      </c>
      <c r="D150" s="109" t="str">
        <f>Robin!$D$28</f>
        <v>07189</v>
      </c>
      <c r="E150" s="3">
        <f>Eingaben!E52</f>
        <v>209</v>
      </c>
      <c r="F150" s="277">
        <f>Eingaben!F52</f>
        <v>1</v>
      </c>
      <c r="G150" s="3">
        <f>Eingaben!G52</f>
        <v>203</v>
      </c>
      <c r="H150" s="277">
        <f>Eingaben!H52</f>
        <v>1</v>
      </c>
      <c r="I150" s="3">
        <f>Eingaben!I52</f>
        <v>166</v>
      </c>
      <c r="J150" s="277">
        <f>Eingaben!J52</f>
        <v>0</v>
      </c>
      <c r="K150" s="3">
        <f>Eingaben!K52</f>
        <v>219</v>
      </c>
      <c r="L150" s="277">
        <f>Eingaben!L52</f>
        <v>1</v>
      </c>
      <c r="M150" s="3">
        <f>Eingaben!M52</f>
        <v>210</v>
      </c>
      <c r="N150" s="277">
        <f>Eingaben!N52</f>
        <v>1</v>
      </c>
      <c r="O150" s="3">
        <f>Eingaben!O52</f>
        <v>161</v>
      </c>
      <c r="P150" s="277">
        <f>Eingaben!P52</f>
        <v>0</v>
      </c>
      <c r="Q150" s="3">
        <f>Eingaben!Q52</f>
        <v>235</v>
      </c>
      <c r="R150" s="277">
        <f>Eingaben!R52</f>
        <v>1</v>
      </c>
      <c r="S150" s="279">
        <f>Eingaben!S52</f>
        <v>0</v>
      </c>
      <c r="T150" s="3">
        <f>Eingaben!T52</f>
        <v>1403</v>
      </c>
      <c r="U150" s="281">
        <f>Eingaben!U52</f>
        <v>5</v>
      </c>
      <c r="V150" s="190">
        <f>COUNTIF(E150,"&gt;0")+COUNTIF(G150,"&gt;0")+COUNTIF(I150,"&gt;0")+COUNTIF(K150,"&gt;0")+COUNTIF(M150,"&gt;0")+COUNTIF(Q150,"&gt;0")+COUNTIF(O150,"&gt;0")</f>
        <v>7</v>
      </c>
      <c r="W150" s="53"/>
      <c r="X150" s="53"/>
      <c r="Y150" s="53"/>
      <c r="Z150" s="53"/>
      <c r="AA150" s="6"/>
      <c r="AB150" s="6"/>
      <c r="AC150" s="6"/>
      <c r="AD150" s="6"/>
      <c r="AE150" s="6"/>
      <c r="AF150" s="6"/>
      <c r="AG150" s="6"/>
      <c r="AH150" s="6"/>
      <c r="AI150" s="6"/>
      <c r="AJ150" s="6"/>
      <c r="AK150" s="6"/>
      <c r="AL150" s="6"/>
      <c r="AM150" s="6"/>
      <c r="AN150" s="6"/>
      <c r="AO150" s="6"/>
      <c r="AP150" s="6"/>
      <c r="AQ150" s="6"/>
      <c r="AR150" s="6"/>
      <c r="AS150" s="8"/>
      <c r="AT150" s="8"/>
      <c r="AU150"/>
      <c r="AV150"/>
      <c r="AW150"/>
    </row>
    <row r="151" spans="2:49" s="4" customFormat="1" ht="19.5" customHeight="1">
      <c r="B151" s="3">
        <v>2</v>
      </c>
      <c r="C151" s="143" t="str">
        <f>Robin!$C$29</f>
        <v>Gruosso Antonio</v>
      </c>
      <c r="D151" s="109" t="str">
        <f>Robin!$D$29</f>
        <v>07190</v>
      </c>
      <c r="E151" s="3">
        <f>Eingaben!E53</f>
        <v>165</v>
      </c>
      <c r="F151" s="277">
        <f>Eingaben!F53</f>
        <v>1</v>
      </c>
      <c r="G151" s="3">
        <f>Eingaben!G53</f>
        <v>221</v>
      </c>
      <c r="H151" s="277">
        <f>Eingaben!H53</f>
        <v>1</v>
      </c>
      <c r="I151" s="3">
        <f>Eingaben!I53</f>
        <v>256</v>
      </c>
      <c r="J151" s="277">
        <f>Eingaben!J53</f>
        <v>1</v>
      </c>
      <c r="K151" s="3">
        <f>Eingaben!K53</f>
        <v>218</v>
      </c>
      <c r="L151" s="277">
        <f>Eingaben!L53</f>
        <v>1</v>
      </c>
      <c r="M151" s="3">
        <f>Eingaben!M53</f>
        <v>188</v>
      </c>
      <c r="N151" s="277">
        <f>Eingaben!N53</f>
        <v>1</v>
      </c>
      <c r="O151" s="3">
        <f>Eingaben!O53</f>
        <v>197</v>
      </c>
      <c r="P151" s="277">
        <f>Eingaben!P53</f>
        <v>0</v>
      </c>
      <c r="Q151" s="3">
        <f>Eingaben!Q53</f>
        <v>181</v>
      </c>
      <c r="R151" s="277">
        <f>Eingaben!R53</f>
        <v>1</v>
      </c>
      <c r="S151" s="279">
        <f>Eingaben!S53</f>
        <v>0</v>
      </c>
      <c r="T151" s="3">
        <f>Eingaben!T53</f>
        <v>1426</v>
      </c>
      <c r="U151" s="281">
        <f>Eingaben!U53</f>
        <v>6</v>
      </c>
      <c r="V151" s="190">
        <f>COUNTIF(E151,"&gt;0")+COUNTIF(G151,"&gt;0")+COUNTIF(I151,"&gt;0")+COUNTIF(K151,"&gt;0")+COUNTIF(M151,"&gt;0")+COUNTIF(Q151,"&gt;0")+COUNTIF(O151,"&gt;0")</f>
        <v>7</v>
      </c>
      <c r="W151" s="53"/>
      <c r="X151" s="53"/>
      <c r="Y151" s="53"/>
      <c r="Z151" s="53"/>
      <c r="AA151" s="6"/>
      <c r="AB151" s="6"/>
      <c r="AC151" s="6"/>
      <c r="AD151" s="6"/>
      <c r="AE151" s="6"/>
      <c r="AF151" s="6"/>
      <c r="AG151" s="6"/>
      <c r="AH151" s="6"/>
      <c r="AI151" s="6"/>
      <c r="AJ151" s="6"/>
      <c r="AK151" s="6"/>
      <c r="AL151" s="6"/>
      <c r="AM151" s="6"/>
      <c r="AN151" s="6"/>
      <c r="AO151" s="6"/>
      <c r="AP151" s="6"/>
      <c r="AQ151" s="6"/>
      <c r="AR151" s="6"/>
      <c r="AS151" s="8"/>
      <c r="AT151" s="8"/>
      <c r="AU151"/>
      <c r="AV151"/>
      <c r="AW151"/>
    </row>
    <row r="152" spans="2:49" s="4" customFormat="1" ht="19.5" customHeight="1">
      <c r="B152" s="3">
        <v>3</v>
      </c>
      <c r="C152" s="143" t="str">
        <f>Robin!$C$30</f>
        <v>Lerner Roland</v>
      </c>
      <c r="D152" s="109" t="str">
        <f>Robin!$D$30</f>
        <v>07185</v>
      </c>
      <c r="E152" s="3">
        <f>Eingaben!E54</f>
        <v>196</v>
      </c>
      <c r="F152" s="277">
        <f>Eingaben!F54</f>
        <v>1</v>
      </c>
      <c r="G152" s="3">
        <f>Eingaben!G54</f>
        <v>232</v>
      </c>
      <c r="H152" s="277">
        <f>Eingaben!H54</f>
        <v>1</v>
      </c>
      <c r="I152" s="3">
        <f>Eingaben!I54</f>
        <v>192</v>
      </c>
      <c r="J152" s="277">
        <f>Eingaben!J54</f>
        <v>0</v>
      </c>
      <c r="K152" s="3">
        <f>Eingaben!K54</f>
        <v>192</v>
      </c>
      <c r="L152" s="277">
        <f>Eingaben!L54</f>
        <v>0.5</v>
      </c>
      <c r="M152" s="3">
        <f>Eingaben!M54</f>
        <v>163</v>
      </c>
      <c r="N152" s="277">
        <f>Eingaben!N54</f>
        <v>0</v>
      </c>
      <c r="O152" s="3">
        <f>Eingaben!O54</f>
        <v>164</v>
      </c>
      <c r="P152" s="277">
        <f>Eingaben!P54</f>
        <v>0</v>
      </c>
      <c r="Q152" s="3">
        <f>Eingaben!Q54</f>
        <v>217</v>
      </c>
      <c r="R152" s="277">
        <f>Eingaben!R54</f>
        <v>1</v>
      </c>
      <c r="S152" s="279">
        <f>Eingaben!S54</f>
        <v>0</v>
      </c>
      <c r="T152" s="3">
        <f>Eingaben!T54</f>
        <v>1356</v>
      </c>
      <c r="U152" s="281">
        <f>Eingaben!U54</f>
        <v>3.5</v>
      </c>
      <c r="V152" s="190">
        <f>COUNTIF(E152,"&gt;0")+COUNTIF(G152,"&gt;0")+COUNTIF(I152,"&gt;0")+COUNTIF(K152,"&gt;0")+COUNTIF(M152,"&gt;0")+COUNTIF(Q152,"&gt;0")+COUNTIF(O152,"&gt;0")</f>
        <v>7</v>
      </c>
      <c r="W152" s="53"/>
      <c r="X152" s="53"/>
      <c r="Y152" s="53"/>
      <c r="Z152" s="53"/>
      <c r="AA152" s="6"/>
      <c r="AB152" s="6"/>
      <c r="AC152" s="6"/>
      <c r="AD152" s="6"/>
      <c r="AE152" s="6"/>
      <c r="AF152" s="6"/>
      <c r="AG152" s="6"/>
      <c r="AH152" s="6"/>
      <c r="AI152" s="6"/>
      <c r="AJ152" s="6"/>
      <c r="AK152" s="6"/>
      <c r="AL152" s="6"/>
      <c r="AM152" s="6"/>
      <c r="AN152" s="6"/>
      <c r="AO152" s="6"/>
      <c r="AP152" s="6"/>
      <c r="AQ152" s="6"/>
      <c r="AR152" s="6"/>
      <c r="AS152" s="8"/>
      <c r="AT152" s="8"/>
      <c r="AU152"/>
      <c r="AV152"/>
      <c r="AW152"/>
    </row>
    <row r="153" spans="2:49" s="4" customFormat="1" ht="19.5" customHeight="1">
      <c r="B153" s="3">
        <v>4</v>
      </c>
      <c r="C153" s="143" t="str">
        <f>Robin!$C$31</f>
        <v>Schardt Hans</v>
      </c>
      <c r="D153" s="109" t="str">
        <f>Robin!$D$31</f>
        <v>07193</v>
      </c>
      <c r="E153" s="3">
        <f>Eingaben!E55</f>
        <v>0</v>
      </c>
      <c r="F153" s="277">
        <f>Eingaben!F55</f>
        <v>0</v>
      </c>
      <c r="G153" s="3">
        <f>Eingaben!G55</f>
        <v>0</v>
      </c>
      <c r="H153" s="277">
        <f>Eingaben!H55</f>
        <v>0</v>
      </c>
      <c r="I153" s="3">
        <f>Eingaben!I55</f>
        <v>0</v>
      </c>
      <c r="J153" s="277">
        <f>Eingaben!J55</f>
        <v>0</v>
      </c>
      <c r="K153" s="3">
        <f>Eingaben!K55</f>
        <v>0</v>
      </c>
      <c r="L153" s="277">
        <f>Eingaben!L55</f>
        <v>0</v>
      </c>
      <c r="M153" s="3">
        <f>Eingaben!M55</f>
        <v>0</v>
      </c>
      <c r="N153" s="277">
        <f>Eingaben!N55</f>
        <v>0</v>
      </c>
      <c r="O153" s="3">
        <f>Eingaben!O55</f>
        <v>0</v>
      </c>
      <c r="P153" s="277">
        <f>Eingaben!P55</f>
        <v>0</v>
      </c>
      <c r="Q153" s="3">
        <f>Eingaben!Q55</f>
        <v>0</v>
      </c>
      <c r="R153" s="277">
        <f>Eingaben!R55</f>
        <v>0</v>
      </c>
      <c r="S153" s="279">
        <f>Eingaben!S55</f>
        <v>0</v>
      </c>
      <c r="T153" s="3">
        <f>Eingaben!T55</f>
        <v>0</v>
      </c>
      <c r="U153" s="281">
        <f>Eingaben!U55</f>
        <v>0</v>
      </c>
      <c r="V153" s="190">
        <f>COUNTIF(E153,"&gt;0")+COUNTIF(G153,"&gt;0")+COUNTIF(I153,"&gt;0")+COUNTIF(K153,"&gt;0")+COUNTIF(M153,"&gt;0")+COUNTIF(Q153,"&gt;0")+COUNTIF(O153,"&gt;0")</f>
        <v>0</v>
      </c>
      <c r="W153" s="53"/>
      <c r="X153" s="53"/>
      <c r="Y153" s="53"/>
      <c r="Z153" s="53"/>
      <c r="AA153" s="6"/>
      <c r="AB153" s="6"/>
      <c r="AC153" s="6"/>
      <c r="AD153" s="6"/>
      <c r="AE153" s="6"/>
      <c r="AF153" s="6"/>
      <c r="AG153" s="6"/>
      <c r="AH153" s="6"/>
      <c r="AI153" s="6"/>
      <c r="AJ153" s="6"/>
      <c r="AK153" s="6"/>
      <c r="AL153" s="6"/>
      <c r="AM153" s="6"/>
      <c r="AN153" s="6"/>
      <c r="AO153" s="6"/>
      <c r="AP153" s="6"/>
      <c r="AQ153" s="6"/>
      <c r="AR153" s="6"/>
      <c r="AS153" s="8"/>
      <c r="AT153" s="8"/>
      <c r="AU153"/>
      <c r="AV153"/>
      <c r="AW153"/>
    </row>
    <row r="154" spans="2:49" s="4" customFormat="1" ht="19.5" customHeight="1">
      <c r="B154" s="3">
        <v>5</v>
      </c>
      <c r="C154" s="143">
        <f>Robin!$C$32</f>
        <v>0</v>
      </c>
      <c r="D154" s="109">
        <f>Robin!$D$32</f>
        <v>0</v>
      </c>
      <c r="E154" s="3">
        <f>Eingaben!E56</f>
        <v>0</v>
      </c>
      <c r="F154" s="277">
        <f>Eingaben!F56</f>
        <v>0</v>
      </c>
      <c r="G154" s="3">
        <f>Eingaben!G56</f>
        <v>0</v>
      </c>
      <c r="H154" s="277">
        <f>Eingaben!H56</f>
        <v>0</v>
      </c>
      <c r="I154" s="3">
        <f>Eingaben!I56</f>
        <v>0</v>
      </c>
      <c r="J154" s="277">
        <f>Eingaben!J56</f>
        <v>0</v>
      </c>
      <c r="K154" s="3">
        <f>Eingaben!K56</f>
        <v>0</v>
      </c>
      <c r="L154" s="277">
        <f>Eingaben!L56</f>
        <v>0</v>
      </c>
      <c r="M154" s="3">
        <f>Eingaben!M56</f>
        <v>0</v>
      </c>
      <c r="N154" s="277">
        <f>Eingaben!N56</f>
        <v>0</v>
      </c>
      <c r="O154" s="3">
        <f>Eingaben!O56</f>
        <v>0</v>
      </c>
      <c r="P154" s="277">
        <f>Eingaben!P56</f>
        <v>0</v>
      </c>
      <c r="Q154" s="3">
        <f>Eingaben!Q56</f>
        <v>0</v>
      </c>
      <c r="R154" s="277">
        <f>Eingaben!R56</f>
        <v>0</v>
      </c>
      <c r="S154" s="279">
        <f>Eingaben!S56</f>
        <v>0</v>
      </c>
      <c r="T154" s="3">
        <f>Eingaben!T56</f>
        <v>0</v>
      </c>
      <c r="U154" s="281">
        <f>Eingaben!U56</f>
        <v>0</v>
      </c>
      <c r="V154" s="190">
        <f>COUNTIF(E154,"&gt;0")+COUNTIF(G154,"&gt;0")+COUNTIF(I154,"&gt;0")+COUNTIF(K154,"&gt;0")+COUNTIF(M154,"&gt;0")+COUNTIF(Q154,"&gt;0")+COUNTIF(O154,"&gt;0")</f>
        <v>0</v>
      </c>
      <c r="W154" s="53"/>
      <c r="X154" s="53"/>
      <c r="Y154" s="53"/>
      <c r="Z154" s="53"/>
      <c r="AA154" s="6"/>
      <c r="AB154" s="6"/>
      <c r="AC154" s="6"/>
      <c r="AD154" s="6"/>
      <c r="AE154" s="6"/>
      <c r="AF154" s="6"/>
      <c r="AG154" s="6"/>
      <c r="AH154" s="6"/>
      <c r="AI154" s="6"/>
      <c r="AJ154" s="6"/>
      <c r="AK154" s="6"/>
      <c r="AL154" s="6"/>
      <c r="AM154" s="6"/>
      <c r="AN154" s="6"/>
      <c r="AO154" s="6"/>
      <c r="AP154" s="6"/>
      <c r="AQ154" s="6"/>
      <c r="AR154" s="6"/>
      <c r="AS154" s="8"/>
      <c r="AT154" s="8"/>
      <c r="AU154"/>
      <c r="AV154"/>
      <c r="AW154"/>
    </row>
    <row r="155" spans="2:49" s="6" customFormat="1" ht="18">
      <c r="B155" s="7"/>
      <c r="C155" s="7"/>
      <c r="D155" s="110"/>
      <c r="E155" s="15">
        <f>Eingaben!E57</f>
        <v>0</v>
      </c>
      <c r="F155" s="158">
        <f>Eingaben!F57</f>
        <v>0</v>
      </c>
      <c r="G155" s="15">
        <f>Eingaben!G57</f>
        <v>0</v>
      </c>
      <c r="H155" s="158">
        <f>Eingaben!H57</f>
        <v>0</v>
      </c>
      <c r="I155" s="15">
        <f>Eingaben!I57</f>
        <v>0</v>
      </c>
      <c r="J155" s="158">
        <f>Eingaben!J57</f>
        <v>0</v>
      </c>
      <c r="K155" s="15">
        <f>Eingaben!K57</f>
        <v>0</v>
      </c>
      <c r="L155" s="158">
        <f>Eingaben!L57</f>
        <v>0</v>
      </c>
      <c r="M155" s="15">
        <f>Eingaben!M57</f>
        <v>0</v>
      </c>
      <c r="N155" s="158">
        <f>Eingaben!N57</f>
        <v>0</v>
      </c>
      <c r="O155" s="15">
        <f>Eingaben!O57</f>
        <v>0</v>
      </c>
      <c r="P155" s="158">
        <f>Eingaben!P57</f>
        <v>0</v>
      </c>
      <c r="Q155" s="15">
        <f>Eingaben!Q57</f>
        <v>0</v>
      </c>
      <c r="R155" s="158">
        <f>Eingaben!R57</f>
        <v>0</v>
      </c>
      <c r="S155" s="158"/>
      <c r="T155" s="15">
        <f>Eingaben!T57</f>
        <v>0</v>
      </c>
      <c r="U155" s="282">
        <f>Eingaben!U57</f>
        <v>0</v>
      </c>
      <c r="V155" s="53"/>
      <c r="W155" s="53"/>
      <c r="X155" s="53"/>
      <c r="Y155" s="53"/>
      <c r="Z155" s="53"/>
      <c r="AS155" s="8"/>
      <c r="AT155" s="8"/>
      <c r="AU155"/>
      <c r="AV155"/>
      <c r="AW155"/>
    </row>
    <row r="156" spans="3:22" ht="18">
      <c r="C156" s="9" t="s">
        <v>69</v>
      </c>
      <c r="D156" s="111"/>
      <c r="E156" s="3">
        <f>Eingaben!E58</f>
        <v>570</v>
      </c>
      <c r="F156" s="280">
        <f>Eingaben!F58</f>
        <v>3</v>
      </c>
      <c r="G156" s="3">
        <f>Eingaben!G58</f>
        <v>656</v>
      </c>
      <c r="H156" s="280">
        <f>Eingaben!H58</f>
        <v>3</v>
      </c>
      <c r="I156" s="3">
        <f>Eingaben!I58</f>
        <v>614</v>
      </c>
      <c r="J156" s="280">
        <f>Eingaben!J58</f>
        <v>1</v>
      </c>
      <c r="K156" s="3">
        <f>Eingaben!K58</f>
        <v>629</v>
      </c>
      <c r="L156" s="280">
        <f>Eingaben!L58</f>
        <v>2.5</v>
      </c>
      <c r="M156" s="3">
        <f>Eingaben!M58</f>
        <v>561</v>
      </c>
      <c r="N156" s="280">
        <f>Eingaben!N58</f>
        <v>2</v>
      </c>
      <c r="O156" s="3">
        <f>Eingaben!O58</f>
        <v>522</v>
      </c>
      <c r="P156" s="280">
        <f>Eingaben!P58</f>
        <v>0</v>
      </c>
      <c r="Q156" s="3">
        <f>Eingaben!Q58</f>
        <v>633</v>
      </c>
      <c r="R156" s="280">
        <f>Eingaben!R58</f>
        <v>3</v>
      </c>
      <c r="S156" s="158"/>
      <c r="T156" s="3">
        <f>Eingaben!T58</f>
        <v>4185</v>
      </c>
      <c r="U156" s="280">
        <f>Eingaben!U58</f>
        <v>14.5</v>
      </c>
      <c r="V156" s="190">
        <f>COUNTIF(E150:E154,"&gt;0")+COUNTIF(G150:G154,"&gt;0")+COUNTIF(I150:I154,"&gt;0")+COUNTIF(K150:K154,"&gt;0")+COUNTIF(M150:M154,"&gt;0")+COUNTIF(Q150:Q154,"&gt;0")+COUNTIF(O150:O154,"&gt;0")</f>
        <v>21</v>
      </c>
    </row>
    <row r="157" spans="3:49" s="6" customFormat="1" ht="18">
      <c r="C157" s="9" t="s">
        <v>70</v>
      </c>
      <c r="D157" s="111"/>
      <c r="E157"/>
      <c r="F157" s="280">
        <f>Eingaben!F59</f>
        <v>2</v>
      </c>
      <c r="G157"/>
      <c r="H157" s="280">
        <f>Eingaben!H59</f>
        <v>2</v>
      </c>
      <c r="I157"/>
      <c r="J157" s="280">
        <f>Eingaben!J59</f>
        <v>0</v>
      </c>
      <c r="K157"/>
      <c r="L157" s="280">
        <f>Eingaben!L59</f>
        <v>2</v>
      </c>
      <c r="M157"/>
      <c r="N157" s="280">
        <f>Eingaben!N59</f>
        <v>2</v>
      </c>
      <c r="O157"/>
      <c r="P157" s="280">
        <f>Eingaben!P59</f>
        <v>0</v>
      </c>
      <c r="Q157"/>
      <c r="R157" s="280">
        <f>Eingaben!R59</f>
        <v>2</v>
      </c>
      <c r="S157" s="157"/>
      <c r="T157" s="203">
        <f>Eingaben!T59</f>
        <v>0</v>
      </c>
      <c r="U157" s="283">
        <f>Eingaben!U59</f>
        <v>10</v>
      </c>
      <c r="V157" s="53"/>
      <c r="W157" s="53"/>
      <c r="X157" s="53"/>
      <c r="Y157" s="53"/>
      <c r="Z157" s="53"/>
      <c r="AS157" s="8"/>
      <c r="AT157" s="8"/>
      <c r="AU157"/>
      <c r="AV157"/>
      <c r="AW157"/>
    </row>
    <row r="158" spans="3:49" s="6" customFormat="1" ht="18">
      <c r="C158" s="9" t="s">
        <v>66</v>
      </c>
      <c r="D158"/>
      <c r="E158" s="202">
        <f>Eingaben!E60</f>
        <v>0</v>
      </c>
      <c r="F158" s="274">
        <f>Eingaben!F60</f>
        <v>5</v>
      </c>
      <c r="G158" s="275">
        <f>Eingaben!G60</f>
        <v>0</v>
      </c>
      <c r="H158" s="274">
        <f>Eingaben!H60</f>
        <v>5</v>
      </c>
      <c r="I158" s="275">
        <f>Eingaben!I60</f>
        <v>0</v>
      </c>
      <c r="J158" s="274">
        <f>Eingaben!J60</f>
        <v>1</v>
      </c>
      <c r="K158" s="275">
        <f>Eingaben!K60</f>
        <v>0</v>
      </c>
      <c r="L158" s="274">
        <f>Eingaben!L60</f>
        <v>4.5</v>
      </c>
      <c r="M158" s="275">
        <f>Eingaben!M60</f>
        <v>0</v>
      </c>
      <c r="N158" s="274">
        <f>Eingaben!N60</f>
        <v>4</v>
      </c>
      <c r="O158" s="275">
        <f>Eingaben!O60</f>
        <v>0</v>
      </c>
      <c r="P158" s="274">
        <f>Eingaben!P60</f>
        <v>0</v>
      </c>
      <c r="Q158" s="275">
        <f>Eingaben!Q60</f>
        <v>0</v>
      </c>
      <c r="R158" s="274">
        <f>Eingaben!R60</f>
        <v>5</v>
      </c>
      <c r="S158" s="274"/>
      <c r="T158" s="276">
        <f>Eingaben!T60</f>
        <v>0</v>
      </c>
      <c r="U158" s="275">
        <f>Eingaben!U60</f>
        <v>24.5</v>
      </c>
      <c r="V158" s="53"/>
      <c r="W158" s="53"/>
      <c r="X158" s="53"/>
      <c r="Y158" s="53"/>
      <c r="Z158" s="53"/>
      <c r="AS158" s="8"/>
      <c r="AT158" s="8"/>
      <c r="AU158"/>
      <c r="AV158"/>
      <c r="AW158"/>
    </row>
    <row r="159" spans="3:49" s="6" customFormat="1" ht="18">
      <c r="C159"/>
      <c r="D159"/>
      <c r="E159"/>
      <c r="F159" s="213"/>
      <c r="G159"/>
      <c r="H159" s="213"/>
      <c r="I159"/>
      <c r="J159" s="213"/>
      <c r="K159"/>
      <c r="L159" s="213"/>
      <c r="M159"/>
      <c r="N159" s="213"/>
      <c r="O159"/>
      <c r="P159" s="213"/>
      <c r="Q159"/>
      <c r="R159" s="158"/>
      <c r="S159" s="158"/>
      <c r="T159" s="392" t="s">
        <v>6</v>
      </c>
      <c r="U159" s="392"/>
      <c r="V159" s="53"/>
      <c r="W159" s="53"/>
      <c r="X159" s="53"/>
      <c r="Y159" s="53"/>
      <c r="Z159" s="53"/>
      <c r="AS159" s="8"/>
      <c r="AT159" s="8"/>
      <c r="AU159"/>
      <c r="AV159"/>
      <c r="AW159"/>
    </row>
    <row r="160" spans="3:49" s="6" customFormat="1" ht="18">
      <c r="C160"/>
      <c r="D160"/>
      <c r="E160"/>
      <c r="F160" s="213"/>
      <c r="G160"/>
      <c r="H160" s="213"/>
      <c r="I160"/>
      <c r="J160" s="213"/>
      <c r="K160"/>
      <c r="L160" s="213"/>
      <c r="M160"/>
      <c r="N160" s="213"/>
      <c r="O160"/>
      <c r="P160" s="213"/>
      <c r="Q160"/>
      <c r="R160" s="158"/>
      <c r="S160" s="158"/>
      <c r="T160" s="403">
        <f>Eingaben!$X$58</f>
        <v>199.28571428571428</v>
      </c>
      <c r="U160" s="404"/>
      <c r="V160" s="53"/>
      <c r="W160" s="53"/>
      <c r="X160" s="53"/>
      <c r="Y160" s="53"/>
      <c r="Z160" s="53"/>
      <c r="AS160" s="8"/>
      <c r="AT160" s="8"/>
      <c r="AU160"/>
      <c r="AV160"/>
      <c r="AW160"/>
    </row>
    <row r="161" spans="2:49" s="17" customFormat="1" ht="7.5" customHeight="1" outlineLevel="1" thickBot="1">
      <c r="B161" s="18"/>
      <c r="C161" s="19"/>
      <c r="D161" s="20"/>
      <c r="E161" s="19"/>
      <c r="F161" s="164"/>
      <c r="G161" s="20"/>
      <c r="H161" s="164"/>
      <c r="I161" s="19"/>
      <c r="J161" s="164"/>
      <c r="K161" s="19"/>
      <c r="L161" s="164"/>
      <c r="M161" s="19"/>
      <c r="N161" s="164"/>
      <c r="O161" s="19"/>
      <c r="P161" s="164"/>
      <c r="Q161" s="19"/>
      <c r="R161" s="164"/>
      <c r="S161" s="164"/>
      <c r="T161" s="19"/>
      <c r="U161" s="19"/>
      <c r="V161" s="35"/>
      <c r="W161" s="35"/>
      <c r="X161" s="35"/>
      <c r="Y161" s="35"/>
      <c r="Z161" s="35"/>
      <c r="AA161" s="37"/>
      <c r="AB161" s="35"/>
      <c r="AC161" s="35"/>
      <c r="AD161" s="35"/>
      <c r="AE161" s="35"/>
      <c r="AF161" s="35"/>
      <c r="AG161" s="35"/>
      <c r="AH161" s="35"/>
      <c r="AI161" s="35"/>
      <c r="AJ161" s="35"/>
      <c r="AK161" s="35"/>
      <c r="AL161" s="35"/>
      <c r="AM161" s="35"/>
      <c r="AN161" s="22"/>
      <c r="AO161" s="38"/>
      <c r="AP161" s="22"/>
      <c r="AQ161" s="22"/>
      <c r="AR161" s="23"/>
      <c r="AS161" s="8"/>
      <c r="AT161" s="8"/>
      <c r="AU161"/>
      <c r="AV161"/>
      <c r="AW161"/>
    </row>
    <row r="162" spans="2:49" s="17" customFormat="1" ht="7.5" customHeight="1" outlineLevel="1" thickTop="1">
      <c r="B162" s="24"/>
      <c r="C162" s="25"/>
      <c r="D162" s="26"/>
      <c r="E162" s="25"/>
      <c r="F162" s="216"/>
      <c r="G162" s="26"/>
      <c r="H162" s="168"/>
      <c r="I162" s="26"/>
      <c r="J162" s="168"/>
      <c r="K162" s="25"/>
      <c r="L162" s="168"/>
      <c r="M162" s="25"/>
      <c r="N162" s="168"/>
      <c r="O162" s="25"/>
      <c r="P162" s="168"/>
      <c r="Q162" s="25"/>
      <c r="R162" s="168"/>
      <c r="S162" s="168"/>
      <c r="T162" s="25"/>
      <c r="U162" s="25"/>
      <c r="V162" s="35"/>
      <c r="W162" s="35"/>
      <c r="X162" s="35"/>
      <c r="Y162" s="35"/>
      <c r="Z162" s="35"/>
      <c r="AA162" s="37"/>
      <c r="AB162" s="35"/>
      <c r="AC162" s="35"/>
      <c r="AD162" s="35"/>
      <c r="AE162" s="35"/>
      <c r="AF162" s="35"/>
      <c r="AG162" s="35"/>
      <c r="AH162" s="35"/>
      <c r="AI162" s="35"/>
      <c r="AJ162" s="35"/>
      <c r="AK162" s="35"/>
      <c r="AL162" s="35"/>
      <c r="AM162" s="35"/>
      <c r="AN162" s="22"/>
      <c r="AO162" s="38"/>
      <c r="AP162" s="22"/>
      <c r="AQ162" s="22"/>
      <c r="AR162" s="23"/>
      <c r="AS162" s="8"/>
      <c r="AT162" s="8"/>
      <c r="AU162"/>
      <c r="AV162"/>
      <c r="AW162"/>
    </row>
    <row r="163" spans="2:49" s="17" customFormat="1" ht="20.25" customHeight="1" outlineLevel="1">
      <c r="B163" s="27"/>
      <c r="E163" s="28"/>
      <c r="F163" s="208"/>
      <c r="G163" s="42" t="str">
        <f>G3</f>
        <v>Club - Pokal  Finale 2007</v>
      </c>
      <c r="H163" s="208"/>
      <c r="I163" s="28"/>
      <c r="J163" s="208"/>
      <c r="K163" s="28"/>
      <c r="L163" s="208"/>
      <c r="M163" s="28"/>
      <c r="N163" s="208"/>
      <c r="O163" s="28"/>
      <c r="P163" s="208"/>
      <c r="Q163" s="28"/>
      <c r="R163" s="208"/>
      <c r="S163" s="208"/>
      <c r="T163" s="28"/>
      <c r="U163" s="28"/>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8"/>
      <c r="AR163" s="23"/>
      <c r="AS163" s="8"/>
      <c r="AT163" s="8"/>
      <c r="AU163"/>
      <c r="AV163"/>
      <c r="AW163"/>
    </row>
    <row r="164" spans="2:49" s="17" customFormat="1" ht="12" customHeight="1" outlineLevel="1">
      <c r="B164" s="27"/>
      <c r="C164" s="30">
        <f ca="1">NOW()</f>
        <v>39300.68422534722</v>
      </c>
      <c r="E164" s="29"/>
      <c r="F164" s="217"/>
      <c r="G164" s="29"/>
      <c r="H164" s="176"/>
      <c r="I164" s="29"/>
      <c r="J164" s="176"/>
      <c r="K164" s="31"/>
      <c r="L164" s="176"/>
      <c r="N164" s="176"/>
      <c r="O164" s="29"/>
      <c r="Q164" s="29"/>
      <c r="R164" s="222" t="s">
        <v>252</v>
      </c>
      <c r="S164" s="222"/>
      <c r="T164" s="29"/>
      <c r="U164" s="29"/>
      <c r="V164" s="35"/>
      <c r="W164" s="35"/>
      <c r="X164" s="35"/>
      <c r="Y164" s="35"/>
      <c r="Z164" s="35"/>
      <c r="AA164" s="117"/>
      <c r="AB164" s="117"/>
      <c r="AC164" s="35"/>
      <c r="AD164" s="35"/>
      <c r="AE164" s="35"/>
      <c r="AF164" s="35"/>
      <c r="AG164" s="35"/>
      <c r="AH164" s="35"/>
      <c r="AI164" s="117"/>
      <c r="AJ164" s="35"/>
      <c r="AK164" s="35"/>
      <c r="AL164" s="35"/>
      <c r="AM164" s="35"/>
      <c r="AN164" s="35"/>
      <c r="AO164" s="37"/>
      <c r="AP164" s="35"/>
      <c r="AQ164" s="35"/>
      <c r="AR164" s="23"/>
      <c r="AS164" s="8"/>
      <c r="AT164" s="8"/>
      <c r="AU164"/>
      <c r="AV164"/>
      <c r="AW164"/>
    </row>
    <row r="165" spans="3:49" s="17" customFormat="1" ht="20.25" customHeight="1" outlineLevel="1">
      <c r="C165" s="162">
        <f>C5</f>
        <v>39264</v>
      </c>
      <c r="E165" s="32"/>
      <c r="F165" s="218"/>
      <c r="H165" s="172"/>
      <c r="J165" s="172"/>
      <c r="K165" s="42"/>
      <c r="L165" s="176"/>
      <c r="N165" s="172"/>
      <c r="O165" s="259" t="str">
        <f>O133</f>
        <v>Mainfranken Bowling Bamberg</v>
      </c>
      <c r="P165" s="172"/>
      <c r="R165" s="172"/>
      <c r="S165" s="172"/>
      <c r="T165" s="32"/>
      <c r="U165" s="32"/>
      <c r="V165" s="117"/>
      <c r="W165" s="117"/>
      <c r="X165" s="35"/>
      <c r="Y165" s="117"/>
      <c r="Z165" s="117"/>
      <c r="AA165" s="118"/>
      <c r="AB165" s="119"/>
      <c r="AC165" s="119"/>
      <c r="AD165" s="117"/>
      <c r="AE165" s="119"/>
      <c r="AF165" s="119"/>
      <c r="AG165" s="119"/>
      <c r="AH165" s="119"/>
      <c r="AI165" s="119"/>
      <c r="AJ165" s="119"/>
      <c r="AK165" s="119"/>
      <c r="AL165" s="119"/>
      <c r="AM165" s="119"/>
      <c r="AN165" s="119"/>
      <c r="AO165" s="120"/>
      <c r="AP165" s="121"/>
      <c r="AQ165" s="119"/>
      <c r="AR165" s="122"/>
      <c r="AS165" s="8"/>
      <c r="AT165" s="8"/>
      <c r="AU165"/>
      <c r="AV165"/>
      <c r="AW165"/>
    </row>
    <row r="166" spans="2:247" s="33" customFormat="1" ht="7.5" customHeight="1" outlineLevel="1" thickBot="1">
      <c r="B166" s="34"/>
      <c r="C166" s="35"/>
      <c r="D166" s="36"/>
      <c r="E166" s="35"/>
      <c r="F166" s="210"/>
      <c r="G166" s="36"/>
      <c r="H166" s="210"/>
      <c r="I166" s="35"/>
      <c r="J166" s="210"/>
      <c r="K166" s="35"/>
      <c r="L166" s="210"/>
      <c r="M166" s="35"/>
      <c r="N166" s="210"/>
      <c r="O166" s="35"/>
      <c r="P166" s="210"/>
      <c r="Q166" s="35"/>
      <c r="R166" s="210"/>
      <c r="S166" s="210"/>
      <c r="T166" s="35"/>
      <c r="U166" s="35"/>
      <c r="V166" s="52"/>
      <c r="W166" s="52"/>
      <c r="X166" s="52"/>
      <c r="Y166" s="52"/>
      <c r="Z166" s="52"/>
      <c r="AA166" s="37"/>
      <c r="AB166" s="35"/>
      <c r="AC166" s="35"/>
      <c r="AD166" s="35"/>
      <c r="AE166" s="35"/>
      <c r="AF166" s="35"/>
      <c r="AG166" s="35"/>
      <c r="AH166" s="35"/>
      <c r="AI166" s="35"/>
      <c r="AJ166" s="35"/>
      <c r="AK166" s="35"/>
      <c r="AL166" s="35"/>
      <c r="AM166" s="35"/>
      <c r="AN166" s="22"/>
      <c r="AO166" s="38"/>
      <c r="AP166" s="22"/>
      <c r="AQ166" s="22"/>
      <c r="AR166" s="22"/>
      <c r="AS166" s="8"/>
      <c r="AT166" s="8"/>
      <c r="AU166"/>
      <c r="AV166"/>
      <c r="AW166"/>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c r="EO166" s="41"/>
      <c r="EP166" s="41"/>
      <c r="EQ166" s="41"/>
      <c r="ER166" s="41"/>
      <c r="ES166" s="41"/>
      <c r="ET166" s="41"/>
      <c r="EU166" s="41"/>
      <c r="EV166" s="41"/>
      <c r="EW166" s="41"/>
      <c r="EX166" s="41"/>
      <c r="EY166" s="41"/>
      <c r="EZ166" s="41"/>
      <c r="FA166" s="41"/>
      <c r="FB166" s="41"/>
      <c r="FC166" s="41"/>
      <c r="FD166" s="41"/>
      <c r="FE166" s="41"/>
      <c r="FF166" s="41"/>
      <c r="FG166" s="41"/>
      <c r="FH166" s="41"/>
      <c r="FI166" s="41"/>
      <c r="FJ166" s="41"/>
      <c r="FK166" s="41"/>
      <c r="FL166" s="41"/>
      <c r="FM166" s="41"/>
      <c r="FN166" s="41"/>
      <c r="FO166" s="41"/>
      <c r="FP166" s="41"/>
      <c r="FQ166" s="41"/>
      <c r="FR166" s="41"/>
      <c r="FS166" s="41"/>
      <c r="FT166" s="41"/>
      <c r="FU166" s="41"/>
      <c r="FV166" s="41"/>
      <c r="FW166" s="41"/>
      <c r="FX166" s="41"/>
      <c r="FY166" s="41"/>
      <c r="FZ166" s="41"/>
      <c r="GA166" s="41"/>
      <c r="GB166" s="41"/>
      <c r="GC166" s="41"/>
      <c r="GD166" s="41"/>
      <c r="GE166" s="41"/>
      <c r="GF166" s="41"/>
      <c r="GG166" s="41"/>
      <c r="GH166" s="41"/>
      <c r="GI166" s="41"/>
      <c r="GJ166" s="41"/>
      <c r="GK166" s="41"/>
      <c r="GL166" s="41"/>
      <c r="GM166" s="41"/>
      <c r="GN166" s="41"/>
      <c r="GO166" s="41"/>
      <c r="GP166" s="41"/>
      <c r="GQ166" s="41"/>
      <c r="GR166" s="41"/>
      <c r="GS166" s="41"/>
      <c r="GT166" s="41"/>
      <c r="GU166" s="41"/>
      <c r="GV166" s="41"/>
      <c r="GW166" s="41"/>
      <c r="GX166" s="41"/>
      <c r="GY166" s="41"/>
      <c r="GZ166" s="41"/>
      <c r="HA166" s="41"/>
      <c r="HB166" s="41"/>
      <c r="HC166" s="41"/>
      <c r="HD166" s="41"/>
      <c r="HE166" s="41"/>
      <c r="HF166" s="41"/>
      <c r="HG166" s="41"/>
      <c r="HH166" s="41"/>
      <c r="HI166" s="41"/>
      <c r="HJ166" s="41"/>
      <c r="HK166" s="41"/>
      <c r="HL166" s="41"/>
      <c r="HM166" s="41"/>
      <c r="HN166" s="41"/>
      <c r="HO166" s="41"/>
      <c r="HP166" s="41"/>
      <c r="HQ166" s="41"/>
      <c r="HR166" s="41"/>
      <c r="HS166" s="41"/>
      <c r="HT166" s="41"/>
      <c r="HU166" s="41"/>
      <c r="HV166" s="41"/>
      <c r="HW166" s="41"/>
      <c r="HX166" s="41"/>
      <c r="HY166" s="41"/>
      <c r="HZ166" s="41"/>
      <c r="IA166" s="41"/>
      <c r="IB166" s="41"/>
      <c r="IC166" s="41"/>
      <c r="ID166" s="41"/>
      <c r="IE166" s="41"/>
      <c r="IF166" s="41"/>
      <c r="IG166" s="41"/>
      <c r="IH166" s="41"/>
      <c r="II166" s="41"/>
      <c r="IJ166" s="41"/>
      <c r="IK166" s="41"/>
      <c r="IL166" s="41"/>
      <c r="IM166" s="41"/>
    </row>
    <row r="167" spans="2:247" s="33" customFormat="1" ht="7.5" customHeight="1" outlineLevel="1" thickTop="1">
      <c r="B167" s="24"/>
      <c r="C167" s="25"/>
      <c r="D167" s="39"/>
      <c r="E167" s="25"/>
      <c r="F167" s="168"/>
      <c r="G167" s="39"/>
      <c r="H167" s="168"/>
      <c r="I167" s="25"/>
      <c r="J167" s="168"/>
      <c r="K167" s="25"/>
      <c r="L167" s="168"/>
      <c r="M167" s="25"/>
      <c r="N167" s="168"/>
      <c r="O167" s="25"/>
      <c r="P167" s="168"/>
      <c r="Q167" s="25"/>
      <c r="R167" s="168"/>
      <c r="S167" s="168"/>
      <c r="T167" s="25"/>
      <c r="U167" s="25"/>
      <c r="V167" s="52"/>
      <c r="W167" s="52"/>
      <c r="X167" s="52"/>
      <c r="Y167" s="52"/>
      <c r="Z167" s="52"/>
      <c r="AA167" s="37"/>
      <c r="AB167" s="35"/>
      <c r="AC167" s="35"/>
      <c r="AD167" s="35"/>
      <c r="AE167" s="35"/>
      <c r="AF167" s="35"/>
      <c r="AG167" s="35"/>
      <c r="AH167" s="35"/>
      <c r="AI167" s="35"/>
      <c r="AJ167" s="35"/>
      <c r="AK167" s="35"/>
      <c r="AL167" s="35"/>
      <c r="AM167" s="35"/>
      <c r="AN167" s="22"/>
      <c r="AO167" s="38"/>
      <c r="AP167" s="22"/>
      <c r="AQ167" s="22"/>
      <c r="AR167" s="22"/>
      <c r="AS167" s="8"/>
      <c r="AT167" s="8"/>
      <c r="AU167"/>
      <c r="AV167"/>
      <c r="AW167"/>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c r="FF167" s="41"/>
      <c r="FG167" s="41"/>
      <c r="FH167" s="41"/>
      <c r="FI167" s="41"/>
      <c r="FJ167" s="41"/>
      <c r="FK167" s="41"/>
      <c r="FL167" s="41"/>
      <c r="FM167" s="41"/>
      <c r="FN167" s="41"/>
      <c r="FO167" s="41"/>
      <c r="FP167" s="41"/>
      <c r="FQ167" s="41"/>
      <c r="FR167" s="41"/>
      <c r="FS167" s="41"/>
      <c r="FT167" s="41"/>
      <c r="FU167" s="41"/>
      <c r="FV167" s="41"/>
      <c r="FW167" s="41"/>
      <c r="FX167" s="41"/>
      <c r="FY167" s="41"/>
      <c r="FZ167" s="41"/>
      <c r="GA167" s="41"/>
      <c r="GB167" s="41"/>
      <c r="GC167" s="41"/>
      <c r="GD167" s="41"/>
      <c r="GE167" s="41"/>
      <c r="GF167" s="41"/>
      <c r="GG167" s="41"/>
      <c r="GH167" s="41"/>
      <c r="GI167" s="41"/>
      <c r="GJ167" s="41"/>
      <c r="GK167" s="41"/>
      <c r="GL167" s="41"/>
      <c r="GM167" s="41"/>
      <c r="GN167" s="41"/>
      <c r="GO167" s="41"/>
      <c r="GP167" s="41"/>
      <c r="GQ167" s="41"/>
      <c r="GR167" s="41"/>
      <c r="GS167" s="41"/>
      <c r="GT167" s="41"/>
      <c r="GU167" s="41"/>
      <c r="GV167" s="41"/>
      <c r="GW167" s="41"/>
      <c r="GX167" s="41"/>
      <c r="GY167" s="41"/>
      <c r="GZ167" s="41"/>
      <c r="HA167" s="41"/>
      <c r="HB167" s="41"/>
      <c r="HC167" s="41"/>
      <c r="HD167" s="41"/>
      <c r="HE167" s="41"/>
      <c r="HF167" s="41"/>
      <c r="HG167" s="41"/>
      <c r="HH167" s="41"/>
      <c r="HI167" s="41"/>
      <c r="HJ167" s="41"/>
      <c r="HK167" s="41"/>
      <c r="HL167" s="41"/>
      <c r="HM167" s="41"/>
      <c r="HN167" s="41"/>
      <c r="HO167" s="41"/>
      <c r="HP167" s="41"/>
      <c r="HQ167" s="41"/>
      <c r="HR167" s="41"/>
      <c r="HS167" s="41"/>
      <c r="HT167" s="41"/>
      <c r="HU167" s="41"/>
      <c r="HV167" s="41"/>
      <c r="HW167" s="41"/>
      <c r="HX167" s="41"/>
      <c r="HY167" s="41"/>
      <c r="HZ167" s="41"/>
      <c r="IA167" s="41"/>
      <c r="IB167" s="41"/>
      <c r="IC167" s="41"/>
      <c r="ID167" s="41"/>
      <c r="IE167" s="41"/>
      <c r="IF167" s="41"/>
      <c r="IG167" s="41"/>
      <c r="IH167" s="41"/>
      <c r="II167" s="41"/>
      <c r="IJ167" s="41"/>
      <c r="IK167" s="41"/>
      <c r="IL167" s="41"/>
      <c r="IM167" s="41"/>
    </row>
    <row r="168" spans="2:247" s="149" customFormat="1" ht="28.5" outlineLevel="1">
      <c r="B168" s="147"/>
      <c r="C168" s="148" t="s">
        <v>32</v>
      </c>
      <c r="E168" s="150"/>
      <c r="F168" s="219"/>
      <c r="G168" s="148" t="str">
        <f>G8</f>
        <v>Gruppe 1</v>
      </c>
      <c r="H168" s="211"/>
      <c r="J168" s="221"/>
      <c r="K168" s="150"/>
      <c r="L168" s="211"/>
      <c r="M168" s="150"/>
      <c r="N168" s="221"/>
      <c r="P168" s="221"/>
      <c r="R168" s="221"/>
      <c r="S168" s="221"/>
      <c r="T168" s="150"/>
      <c r="U168" s="150"/>
      <c r="V168" s="147"/>
      <c r="W168" s="147"/>
      <c r="X168" s="147"/>
      <c r="Y168" s="147"/>
      <c r="Z168" s="147"/>
      <c r="AA168" s="151"/>
      <c r="AB168" s="150"/>
      <c r="AC168" s="150"/>
      <c r="AD168" s="150"/>
      <c r="AE168" s="150"/>
      <c r="AF168" s="150"/>
      <c r="AG168" s="150"/>
      <c r="AH168" s="150"/>
      <c r="AI168" s="150"/>
      <c r="AJ168" s="150"/>
      <c r="AK168" s="150"/>
      <c r="AL168" s="150"/>
      <c r="AM168" s="150"/>
      <c r="AN168" s="152"/>
      <c r="AO168" s="153"/>
      <c r="AP168" s="152"/>
      <c r="AQ168" s="152"/>
      <c r="AR168" s="152"/>
      <c r="AS168" s="154"/>
      <c r="AT168" s="154"/>
      <c r="AU168" s="155"/>
      <c r="AV168" s="155"/>
      <c r="AW168" s="155"/>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c r="CD168" s="156"/>
      <c r="CE168" s="156"/>
      <c r="CF168" s="156"/>
      <c r="CG168" s="156"/>
      <c r="CH168" s="156"/>
      <c r="CI168" s="156"/>
      <c r="CJ168" s="156"/>
      <c r="CK168" s="156"/>
      <c r="CL168" s="156"/>
      <c r="CM168" s="156"/>
      <c r="CN168" s="156"/>
      <c r="CO168" s="156"/>
      <c r="CP168" s="156"/>
      <c r="CQ168" s="156"/>
      <c r="CR168" s="156"/>
      <c r="CS168" s="156"/>
      <c r="CT168" s="156"/>
      <c r="CU168" s="156"/>
      <c r="CV168" s="156"/>
      <c r="CW168" s="156"/>
      <c r="CX168" s="156"/>
      <c r="CY168" s="156"/>
      <c r="CZ168" s="156"/>
      <c r="DA168" s="156"/>
      <c r="DB168" s="156"/>
      <c r="DC168" s="156"/>
      <c r="DD168" s="156"/>
      <c r="DE168" s="156"/>
      <c r="DF168" s="156"/>
      <c r="DG168" s="156"/>
      <c r="DH168" s="156"/>
      <c r="DI168" s="156"/>
      <c r="DJ168" s="156"/>
      <c r="DK168" s="156"/>
      <c r="DL168" s="156"/>
      <c r="DM168" s="156"/>
      <c r="DN168" s="156"/>
      <c r="DO168" s="156"/>
      <c r="DP168" s="156"/>
      <c r="DQ168" s="156"/>
      <c r="DR168" s="156"/>
      <c r="DS168" s="156"/>
      <c r="DT168" s="156"/>
      <c r="DU168" s="156"/>
      <c r="DV168" s="156"/>
      <c r="DW168" s="156"/>
      <c r="DX168" s="156"/>
      <c r="DY168" s="156"/>
      <c r="DZ168" s="156"/>
      <c r="EA168" s="156"/>
      <c r="EB168" s="156"/>
      <c r="EC168" s="156"/>
      <c r="ED168" s="156"/>
      <c r="EE168" s="156"/>
      <c r="EF168" s="156"/>
      <c r="EG168" s="156"/>
      <c r="EH168" s="156"/>
      <c r="EI168" s="156"/>
      <c r="EJ168" s="156"/>
      <c r="EK168" s="156"/>
      <c r="EL168" s="156"/>
      <c r="EM168" s="156"/>
      <c r="EN168" s="156"/>
      <c r="EO168" s="156"/>
      <c r="EP168" s="156"/>
      <c r="EQ168" s="156"/>
      <c r="ER168" s="156"/>
      <c r="ES168" s="156"/>
      <c r="ET168" s="156"/>
      <c r="EU168" s="156"/>
      <c r="EV168" s="156"/>
      <c r="EW168" s="156"/>
      <c r="EX168" s="156"/>
      <c r="EY168" s="156"/>
      <c r="EZ168" s="156"/>
      <c r="FA168" s="156"/>
      <c r="FB168" s="156"/>
      <c r="FC168" s="156"/>
      <c r="FD168" s="156"/>
      <c r="FE168" s="156"/>
      <c r="FF168" s="156"/>
      <c r="FG168" s="156"/>
      <c r="FH168" s="156"/>
      <c r="FI168" s="156"/>
      <c r="FJ168" s="156"/>
      <c r="FK168" s="156"/>
      <c r="FL168" s="156"/>
      <c r="FM168" s="156"/>
      <c r="FN168" s="156"/>
      <c r="FO168" s="156"/>
      <c r="FP168" s="156"/>
      <c r="FQ168" s="156"/>
      <c r="FR168" s="156"/>
      <c r="FS168" s="156"/>
      <c r="FT168" s="156"/>
      <c r="FU168" s="156"/>
      <c r="FV168" s="156"/>
      <c r="FW168" s="156"/>
      <c r="FX168" s="156"/>
      <c r="FY168" s="156"/>
      <c r="FZ168" s="156"/>
      <c r="GA168" s="156"/>
      <c r="GB168" s="156"/>
      <c r="GC168" s="156"/>
      <c r="GD168" s="156"/>
      <c r="GE168" s="156"/>
      <c r="GF168" s="156"/>
      <c r="GG168" s="156"/>
      <c r="GH168" s="156"/>
      <c r="GI168" s="156"/>
      <c r="GJ168" s="156"/>
      <c r="GK168" s="156"/>
      <c r="GL168" s="156"/>
      <c r="GM168" s="156"/>
      <c r="GN168" s="156"/>
      <c r="GO168" s="156"/>
      <c r="GP168" s="156"/>
      <c r="GQ168" s="156"/>
      <c r="GR168" s="156"/>
      <c r="GS168" s="156"/>
      <c r="GT168" s="156"/>
      <c r="GU168" s="156"/>
      <c r="GV168" s="156"/>
      <c r="GW168" s="156"/>
      <c r="GX168" s="156"/>
      <c r="GY168" s="156"/>
      <c r="GZ168" s="156"/>
      <c r="HA168" s="156"/>
      <c r="HB168" s="156"/>
      <c r="HC168" s="156"/>
      <c r="HD168" s="156"/>
      <c r="HE168" s="156"/>
      <c r="HF168" s="156"/>
      <c r="HG168" s="156"/>
      <c r="HH168" s="156"/>
      <c r="HI168" s="156"/>
      <c r="HJ168" s="156"/>
      <c r="HK168" s="156"/>
      <c r="HL168" s="156"/>
      <c r="HM168" s="156"/>
      <c r="HN168" s="156"/>
      <c r="HO168" s="156"/>
      <c r="HP168" s="156"/>
      <c r="HQ168" s="156"/>
      <c r="HR168" s="156"/>
      <c r="HS168" s="156"/>
      <c r="HT168" s="156"/>
      <c r="HU168" s="156"/>
      <c r="HV168" s="156"/>
      <c r="HW168" s="156"/>
      <c r="HX168" s="156"/>
      <c r="HY168" s="156"/>
      <c r="HZ168" s="156"/>
      <c r="IA168" s="156"/>
      <c r="IB168" s="156"/>
      <c r="IC168" s="156"/>
      <c r="ID168" s="156"/>
      <c r="IE168" s="156"/>
      <c r="IF168" s="156"/>
      <c r="IG168" s="156"/>
      <c r="IH168" s="156"/>
      <c r="II168" s="156"/>
      <c r="IJ168" s="156"/>
      <c r="IK168" s="156"/>
      <c r="IL168" s="156"/>
      <c r="IM168" s="156"/>
    </row>
    <row r="169" spans="2:247" s="33" customFormat="1" ht="7.5" customHeight="1" outlineLevel="1" thickBot="1">
      <c r="B169" s="18"/>
      <c r="C169" s="19"/>
      <c r="D169" s="20"/>
      <c r="E169" s="19"/>
      <c r="F169" s="164"/>
      <c r="G169" s="20"/>
      <c r="H169" s="164"/>
      <c r="I169" s="19"/>
      <c r="J169" s="164"/>
      <c r="K169" s="19"/>
      <c r="L169" s="164"/>
      <c r="M169" s="19"/>
      <c r="N169" s="164"/>
      <c r="O169" s="19"/>
      <c r="P169" s="164"/>
      <c r="Q169" s="19"/>
      <c r="R169" s="164"/>
      <c r="S169" s="164"/>
      <c r="T169" s="19"/>
      <c r="U169" s="19"/>
      <c r="V169" s="52"/>
      <c r="W169" s="52"/>
      <c r="X169" s="52"/>
      <c r="Y169" s="52"/>
      <c r="Z169" s="52"/>
      <c r="AA169" s="37"/>
      <c r="AB169" s="35"/>
      <c r="AC169" s="35"/>
      <c r="AD169" s="35"/>
      <c r="AE169" s="35"/>
      <c r="AF169" s="35"/>
      <c r="AG169" s="35"/>
      <c r="AH169" s="35"/>
      <c r="AI169" s="35"/>
      <c r="AJ169" s="35"/>
      <c r="AK169" s="35"/>
      <c r="AL169" s="35"/>
      <c r="AM169" s="35"/>
      <c r="AN169" s="22"/>
      <c r="AO169" s="38"/>
      <c r="AP169" s="22"/>
      <c r="AQ169" s="22"/>
      <c r="AR169" s="22"/>
      <c r="AS169" s="8"/>
      <c r="AT169" s="8"/>
      <c r="AU169"/>
      <c r="AV169"/>
      <c r="AW169"/>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c r="EO169" s="41"/>
      <c r="EP169" s="41"/>
      <c r="EQ169" s="41"/>
      <c r="ER169" s="41"/>
      <c r="ES169" s="41"/>
      <c r="ET169" s="41"/>
      <c r="EU169" s="41"/>
      <c r="EV169" s="41"/>
      <c r="EW169" s="41"/>
      <c r="EX169" s="41"/>
      <c r="EY169" s="41"/>
      <c r="EZ169" s="41"/>
      <c r="FA169" s="41"/>
      <c r="FB169" s="41"/>
      <c r="FC169" s="41"/>
      <c r="FD169" s="41"/>
      <c r="FE169" s="41"/>
      <c r="FF169" s="41"/>
      <c r="FG169" s="41"/>
      <c r="FH169" s="41"/>
      <c r="FI169" s="41"/>
      <c r="FJ169" s="41"/>
      <c r="FK169" s="41"/>
      <c r="FL169" s="41"/>
      <c r="FM169" s="41"/>
      <c r="FN169" s="41"/>
      <c r="FO169" s="41"/>
      <c r="FP169" s="41"/>
      <c r="FQ169" s="41"/>
      <c r="FR169" s="41"/>
      <c r="FS169" s="41"/>
      <c r="FT169" s="41"/>
      <c r="FU169" s="41"/>
      <c r="FV169" s="41"/>
      <c r="FW169" s="41"/>
      <c r="FX169" s="41"/>
      <c r="FY169" s="41"/>
      <c r="FZ169" s="41"/>
      <c r="GA169" s="41"/>
      <c r="GB169" s="41"/>
      <c r="GC169" s="41"/>
      <c r="GD169" s="41"/>
      <c r="GE169" s="41"/>
      <c r="GF169" s="41"/>
      <c r="GG169" s="41"/>
      <c r="GH169" s="41"/>
      <c r="GI169" s="41"/>
      <c r="GJ169" s="41"/>
      <c r="GK169" s="41"/>
      <c r="GL169" s="41"/>
      <c r="GM169" s="41"/>
      <c r="GN169" s="41"/>
      <c r="GO169" s="41"/>
      <c r="GP169" s="41"/>
      <c r="GQ169" s="41"/>
      <c r="GR169" s="41"/>
      <c r="GS169" s="41"/>
      <c r="GT169" s="41"/>
      <c r="GU169" s="41"/>
      <c r="GV169" s="41"/>
      <c r="GW169" s="41"/>
      <c r="GX169" s="41"/>
      <c r="GY169" s="41"/>
      <c r="GZ169" s="41"/>
      <c r="HA169" s="41"/>
      <c r="HB169" s="41"/>
      <c r="HC169" s="41"/>
      <c r="HD169" s="41"/>
      <c r="HE169" s="41"/>
      <c r="HF169" s="41"/>
      <c r="HG169" s="41"/>
      <c r="HH169" s="41"/>
      <c r="HI169" s="41"/>
      <c r="HJ169" s="41"/>
      <c r="HK169" s="41"/>
      <c r="HL169" s="41"/>
      <c r="HM169" s="41"/>
      <c r="HN169" s="41"/>
      <c r="HO169" s="41"/>
      <c r="HP169" s="41"/>
      <c r="HQ169" s="41"/>
      <c r="HR169" s="41"/>
      <c r="HS169" s="41"/>
      <c r="HT169" s="41"/>
      <c r="HU169" s="41"/>
      <c r="HV169" s="41"/>
      <c r="HW169" s="41"/>
      <c r="HX169" s="41"/>
      <c r="HY169" s="41"/>
      <c r="HZ169" s="41"/>
      <c r="IA169" s="41"/>
      <c r="IB169" s="41"/>
      <c r="IC169" s="41"/>
      <c r="ID169" s="41"/>
      <c r="IE169" s="41"/>
      <c r="IF169" s="41"/>
      <c r="IG169" s="41"/>
      <c r="IH169" s="41"/>
      <c r="II169" s="41"/>
      <c r="IJ169" s="41"/>
      <c r="IK169" s="41"/>
      <c r="IL169" s="41"/>
      <c r="IM169" s="41"/>
    </row>
    <row r="170" spans="2:247" s="33" customFormat="1" ht="7.5" customHeight="1" thickTop="1">
      <c r="B170" s="34"/>
      <c r="C170" s="35"/>
      <c r="D170" s="36"/>
      <c r="E170" s="35"/>
      <c r="F170" s="210"/>
      <c r="G170" s="36"/>
      <c r="H170" s="210"/>
      <c r="I170" s="35"/>
      <c r="J170" s="210"/>
      <c r="K170" s="35"/>
      <c r="L170" s="210"/>
      <c r="M170" s="35"/>
      <c r="N170" s="210"/>
      <c r="O170" s="35"/>
      <c r="P170" s="210"/>
      <c r="Q170" s="35"/>
      <c r="R170" s="210"/>
      <c r="S170" s="210"/>
      <c r="T170" s="35"/>
      <c r="U170" s="35"/>
      <c r="V170" s="52"/>
      <c r="W170" s="52"/>
      <c r="X170" s="52"/>
      <c r="Y170" s="52"/>
      <c r="Z170" s="52"/>
      <c r="AA170" s="37"/>
      <c r="AB170" s="35"/>
      <c r="AC170" s="35"/>
      <c r="AD170" s="35"/>
      <c r="AE170" s="35"/>
      <c r="AF170" s="35"/>
      <c r="AG170" s="35"/>
      <c r="AH170" s="35"/>
      <c r="AI170" s="35"/>
      <c r="AJ170" s="35"/>
      <c r="AK170" s="35"/>
      <c r="AL170" s="35"/>
      <c r="AM170" s="35"/>
      <c r="AN170" s="22"/>
      <c r="AO170" s="38"/>
      <c r="AP170" s="22"/>
      <c r="AQ170" s="22"/>
      <c r="AR170" s="22"/>
      <c r="AS170" s="8"/>
      <c r="AT170" s="8"/>
      <c r="AU170"/>
      <c r="AV170"/>
      <c r="AW170"/>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c r="HL170" s="41"/>
      <c r="HM170" s="41"/>
      <c r="HN170" s="41"/>
      <c r="HO170" s="41"/>
      <c r="HP170" s="41"/>
      <c r="HQ170" s="41"/>
      <c r="HR170" s="41"/>
      <c r="HS170" s="41"/>
      <c r="HT170" s="41"/>
      <c r="HU170" s="41"/>
      <c r="HV170" s="41"/>
      <c r="HW170" s="41"/>
      <c r="HX170" s="41"/>
      <c r="HY170" s="41"/>
      <c r="HZ170" s="41"/>
      <c r="IA170" s="41"/>
      <c r="IB170" s="41"/>
      <c r="IC170" s="41"/>
      <c r="ID170" s="41"/>
      <c r="IE170" s="41"/>
      <c r="IF170" s="41"/>
      <c r="IG170" s="41"/>
      <c r="IH170" s="41"/>
      <c r="II170" s="41"/>
      <c r="IJ170" s="41"/>
      <c r="IK170" s="41"/>
      <c r="IL170" s="41"/>
      <c r="IM170" s="41"/>
    </row>
    <row r="171" spans="2:49" s="4" customFormat="1" ht="18">
      <c r="B171" s="2" t="s">
        <v>17</v>
      </c>
      <c r="C171" s="65"/>
      <c r="D171" s="112" t="s">
        <v>0</v>
      </c>
      <c r="E171" s="392">
        <f>Robin!$F$2</f>
        <v>15</v>
      </c>
      <c r="F171" s="392"/>
      <c r="G171" s="392">
        <f>Robin!$N$2</f>
        <v>20</v>
      </c>
      <c r="H171" s="392"/>
      <c r="I171" s="392">
        <f>Robin!$I$2</f>
        <v>17</v>
      </c>
      <c r="J171" s="392"/>
      <c r="K171" s="392">
        <f>Robin!$Q$2</f>
        <v>22</v>
      </c>
      <c r="L171" s="392"/>
      <c r="M171" s="392">
        <f>Robin!$H$2</f>
        <v>16</v>
      </c>
      <c r="N171" s="392"/>
      <c r="O171" s="392">
        <f>Robin!$O$2</f>
        <v>21</v>
      </c>
      <c r="P171" s="392"/>
      <c r="Q171" s="392">
        <f>Robin!$L$2</f>
        <v>19</v>
      </c>
      <c r="R171" s="392"/>
      <c r="S171" s="5"/>
      <c r="T171" s="2"/>
      <c r="U171" s="2"/>
      <c r="V171" s="53"/>
      <c r="W171" s="53"/>
      <c r="X171" s="53"/>
      <c r="Y171" s="53"/>
      <c r="Z171" s="53"/>
      <c r="AA171" s="6"/>
      <c r="AB171" s="6"/>
      <c r="AC171" s="6"/>
      <c r="AD171" s="6"/>
      <c r="AE171" s="6"/>
      <c r="AF171" s="6"/>
      <c r="AG171" s="6"/>
      <c r="AH171" s="6"/>
      <c r="AI171" s="6"/>
      <c r="AJ171" s="6"/>
      <c r="AK171" s="6"/>
      <c r="AL171" s="6"/>
      <c r="AM171" s="6"/>
      <c r="AN171" s="6"/>
      <c r="AO171" s="6"/>
      <c r="AP171" s="6"/>
      <c r="AQ171" s="6"/>
      <c r="AR171" s="6"/>
      <c r="AS171" s="8"/>
      <c r="AT171" s="8"/>
      <c r="AU171"/>
      <c r="AV171"/>
      <c r="AW171"/>
    </row>
    <row r="172" spans="3:49" s="4" customFormat="1" ht="21" customHeight="1">
      <c r="C172" s="66"/>
      <c r="D172" s="113"/>
      <c r="E172" s="400" t="str">
        <f>Robin!$C$9</f>
        <v>Delphin München 2</v>
      </c>
      <c r="F172" s="394"/>
      <c r="G172" s="400" t="str">
        <f>Robin!$C$45</f>
        <v>Castra Regina Regensburg 1</v>
      </c>
      <c r="H172" s="394"/>
      <c r="I172" s="400" t="str">
        <f>Robin!$C$27</f>
        <v>Germania Bayreuth 4</v>
      </c>
      <c r="J172" s="394"/>
      <c r="K172" s="400" t="str">
        <f>Robin!$C$3</f>
        <v>BSC Pfaffenhofen 1</v>
      </c>
      <c r="L172" s="394"/>
      <c r="M172" s="400" t="str">
        <f>Robin!$C$39</f>
        <v>SW Würzburg 2</v>
      </c>
      <c r="N172" s="394"/>
      <c r="O172" s="400" t="str">
        <f>Robin!$C$21</f>
        <v>Delphin München 1</v>
      </c>
      <c r="P172" s="394"/>
      <c r="Q172" s="400" t="str">
        <f>Robin!$C$15</f>
        <v>Tiger Augsburg 2</v>
      </c>
      <c r="R172" s="394"/>
      <c r="S172" s="262"/>
      <c r="V172" s="53"/>
      <c r="W172" s="53"/>
      <c r="X172" s="53"/>
      <c r="Y172" s="53"/>
      <c r="Z172" s="53"/>
      <c r="AA172" s="6"/>
      <c r="AB172" s="6"/>
      <c r="AC172" s="6"/>
      <c r="AD172" s="6"/>
      <c r="AE172" s="6"/>
      <c r="AF172" s="6"/>
      <c r="AG172" s="6"/>
      <c r="AH172" s="6"/>
      <c r="AI172" s="6"/>
      <c r="AJ172" s="6"/>
      <c r="AK172" s="6"/>
      <c r="AL172" s="6"/>
      <c r="AM172" s="6"/>
      <c r="AN172" s="6"/>
      <c r="AO172" s="6"/>
      <c r="AP172" s="6"/>
      <c r="AQ172" s="6"/>
      <c r="AR172" s="6"/>
      <c r="AS172" s="8"/>
      <c r="AT172" s="8"/>
      <c r="AU172"/>
      <c r="AV172"/>
      <c r="AW172"/>
    </row>
    <row r="173" spans="3:49" s="4" customFormat="1" ht="21" customHeight="1">
      <c r="C173" s="2"/>
      <c r="D173" s="113"/>
      <c r="E173" s="401"/>
      <c r="F173" s="396"/>
      <c r="G173" s="401"/>
      <c r="H173" s="396"/>
      <c r="I173" s="401"/>
      <c r="J173" s="396"/>
      <c r="K173" s="401"/>
      <c r="L173" s="396"/>
      <c r="M173" s="401"/>
      <c r="N173" s="396"/>
      <c r="O173" s="401"/>
      <c r="P173" s="396"/>
      <c r="Q173" s="401"/>
      <c r="R173" s="396"/>
      <c r="S173" s="262"/>
      <c r="V173" s="53"/>
      <c r="W173" s="53"/>
      <c r="X173" s="53"/>
      <c r="Y173" s="53"/>
      <c r="Z173" s="53"/>
      <c r="AA173" s="6"/>
      <c r="AB173" s="6"/>
      <c r="AC173" s="6"/>
      <c r="AD173" s="6"/>
      <c r="AE173" s="6"/>
      <c r="AF173" s="6"/>
      <c r="AG173" s="6"/>
      <c r="AH173" s="6"/>
      <c r="AI173" s="6"/>
      <c r="AJ173" s="6"/>
      <c r="AK173" s="6"/>
      <c r="AL173" s="6"/>
      <c r="AM173" s="6"/>
      <c r="AN173" s="6"/>
      <c r="AO173" s="6"/>
      <c r="AP173" s="6"/>
      <c r="AQ173" s="6"/>
      <c r="AR173" s="6"/>
      <c r="AS173" s="8"/>
      <c r="AT173" s="8"/>
      <c r="AU173"/>
      <c r="AV173"/>
      <c r="AW173"/>
    </row>
    <row r="174" spans="3:49" s="4" customFormat="1" ht="21" customHeight="1">
      <c r="C174" s="2"/>
      <c r="D174" s="113"/>
      <c r="E174" s="401"/>
      <c r="F174" s="396"/>
      <c r="G174" s="401"/>
      <c r="H174" s="396"/>
      <c r="I174" s="401"/>
      <c r="J174" s="396"/>
      <c r="K174" s="401"/>
      <c r="L174" s="396"/>
      <c r="M174" s="401"/>
      <c r="N174" s="396"/>
      <c r="O174" s="401"/>
      <c r="P174" s="396"/>
      <c r="Q174" s="401"/>
      <c r="R174" s="396"/>
      <c r="S174" s="262"/>
      <c r="V174" s="53"/>
      <c r="W174" s="53"/>
      <c r="X174" s="53"/>
      <c r="Y174" s="53"/>
      <c r="Z174" s="53"/>
      <c r="AA174" s="6"/>
      <c r="AB174" s="6"/>
      <c r="AC174" s="6"/>
      <c r="AD174" s="6"/>
      <c r="AE174" s="6"/>
      <c r="AF174" s="6"/>
      <c r="AG174" s="6"/>
      <c r="AH174" s="6"/>
      <c r="AI174" s="6"/>
      <c r="AJ174" s="6"/>
      <c r="AK174" s="6"/>
      <c r="AL174" s="6"/>
      <c r="AM174" s="6"/>
      <c r="AN174" s="6"/>
      <c r="AO174" s="6"/>
      <c r="AP174" s="6"/>
      <c r="AQ174" s="6"/>
      <c r="AR174" s="6"/>
      <c r="AS174" s="8"/>
      <c r="AT174" s="8"/>
      <c r="AU174"/>
      <c r="AV174"/>
      <c r="AW174"/>
    </row>
    <row r="175" spans="4:49" s="4" customFormat="1" ht="21" customHeight="1">
      <c r="D175" s="113"/>
      <c r="E175" s="401"/>
      <c r="F175" s="396"/>
      <c r="G175" s="401"/>
      <c r="H175" s="396"/>
      <c r="I175" s="401"/>
      <c r="J175" s="396"/>
      <c r="K175" s="401"/>
      <c r="L175" s="396"/>
      <c r="M175" s="401"/>
      <c r="N175" s="396"/>
      <c r="O175" s="401"/>
      <c r="P175" s="396"/>
      <c r="Q175" s="401"/>
      <c r="R175" s="396"/>
      <c r="S175" s="262"/>
      <c r="V175" s="53"/>
      <c r="W175" s="53"/>
      <c r="X175" s="53"/>
      <c r="Y175" s="53"/>
      <c r="Z175" s="53"/>
      <c r="AA175" s="6"/>
      <c r="AB175" s="6"/>
      <c r="AC175" s="6"/>
      <c r="AD175" s="6"/>
      <c r="AE175" s="6"/>
      <c r="AF175" s="6"/>
      <c r="AG175" s="6"/>
      <c r="AH175" s="6"/>
      <c r="AI175" s="6"/>
      <c r="AJ175" s="6"/>
      <c r="AK175" s="6"/>
      <c r="AL175" s="6"/>
      <c r="AM175" s="6"/>
      <c r="AN175" s="6"/>
      <c r="AO175" s="6"/>
      <c r="AP175" s="6"/>
      <c r="AQ175" s="6"/>
      <c r="AR175" s="6"/>
      <c r="AS175" s="8"/>
      <c r="AT175" s="8"/>
      <c r="AU175"/>
      <c r="AV175"/>
      <c r="AW175"/>
    </row>
    <row r="176" spans="3:49" s="4" customFormat="1" ht="21" customHeight="1">
      <c r="C176" s="103" t="str">
        <f>Robin!$C$33</f>
        <v>Raubritter Hallstadt 1</v>
      </c>
      <c r="D176" s="114"/>
      <c r="E176" s="401"/>
      <c r="F176" s="396"/>
      <c r="G176" s="401"/>
      <c r="H176" s="396"/>
      <c r="I176" s="401"/>
      <c r="J176" s="396"/>
      <c r="K176" s="401"/>
      <c r="L176" s="396"/>
      <c r="M176" s="401"/>
      <c r="N176" s="396"/>
      <c r="O176" s="401"/>
      <c r="P176" s="396"/>
      <c r="Q176" s="401"/>
      <c r="R176" s="396"/>
      <c r="S176" s="262"/>
      <c r="V176" s="53"/>
      <c r="W176" s="53"/>
      <c r="X176" s="53"/>
      <c r="Y176" s="53"/>
      <c r="Z176" s="53"/>
      <c r="AA176" s="6"/>
      <c r="AB176" s="6"/>
      <c r="AC176" s="6"/>
      <c r="AD176" s="6"/>
      <c r="AE176" s="6"/>
      <c r="AF176" s="6"/>
      <c r="AG176" s="6"/>
      <c r="AH176" s="6"/>
      <c r="AI176" s="6"/>
      <c r="AJ176" s="6"/>
      <c r="AK176" s="6"/>
      <c r="AL176" s="6"/>
      <c r="AM176" s="6"/>
      <c r="AN176" s="6"/>
      <c r="AO176" s="6"/>
      <c r="AP176" s="6"/>
      <c r="AQ176" s="6"/>
      <c r="AR176" s="6"/>
      <c r="AS176" s="8"/>
      <c r="AT176" s="8"/>
      <c r="AU176"/>
      <c r="AV176"/>
      <c r="AW176"/>
    </row>
    <row r="177" spans="4:49" s="4" customFormat="1" ht="21" customHeight="1">
      <c r="D177" s="113"/>
      <c r="E177" s="402"/>
      <c r="F177" s="398"/>
      <c r="G177" s="402"/>
      <c r="H177" s="398"/>
      <c r="I177" s="402"/>
      <c r="J177" s="398"/>
      <c r="K177" s="402"/>
      <c r="L177" s="398"/>
      <c r="M177" s="402"/>
      <c r="N177" s="398"/>
      <c r="O177" s="402"/>
      <c r="P177" s="398"/>
      <c r="Q177" s="402"/>
      <c r="R177" s="398"/>
      <c r="S177" s="262"/>
      <c r="V177" s="53"/>
      <c r="W177" s="53"/>
      <c r="X177" s="53"/>
      <c r="Y177" s="53"/>
      <c r="Z177" s="53"/>
      <c r="AA177" s="6"/>
      <c r="AB177" s="6"/>
      <c r="AC177" s="6"/>
      <c r="AD177" s="6"/>
      <c r="AE177" s="6"/>
      <c r="AF177" s="6"/>
      <c r="AG177" s="6"/>
      <c r="AH177" s="6"/>
      <c r="AI177" s="6"/>
      <c r="AJ177" s="6"/>
      <c r="AK177" s="6"/>
      <c r="AL177" s="6"/>
      <c r="AM177" s="6"/>
      <c r="AN177" s="6"/>
      <c r="AO177" s="6"/>
      <c r="AP177" s="6"/>
      <c r="AQ177" s="6"/>
      <c r="AR177" s="6"/>
      <c r="AS177" s="8"/>
      <c r="AT177" s="8"/>
      <c r="AU177"/>
      <c r="AV177"/>
      <c r="AW177"/>
    </row>
    <row r="178" spans="4:49" s="4" customFormat="1" ht="19.5" customHeight="1">
      <c r="D178" s="113" t="str">
        <f>D18</f>
        <v>Team</v>
      </c>
      <c r="E178" s="392" t="s">
        <v>59</v>
      </c>
      <c r="F178" s="392"/>
      <c r="G178" s="392" t="s">
        <v>63</v>
      </c>
      <c r="H178" s="392"/>
      <c r="I178" s="392" t="s">
        <v>65</v>
      </c>
      <c r="J178" s="392"/>
      <c r="K178" s="392" t="s">
        <v>57</v>
      </c>
      <c r="L178" s="392"/>
      <c r="M178" s="392" t="s">
        <v>64</v>
      </c>
      <c r="N178" s="392"/>
      <c r="O178" s="392" t="s">
        <v>60</v>
      </c>
      <c r="P178" s="392"/>
      <c r="Q178" s="392" t="s">
        <v>58</v>
      </c>
      <c r="R178" s="392"/>
      <c r="S178" s="5"/>
      <c r="V178" s="53"/>
      <c r="W178" s="53"/>
      <c r="X178" s="53"/>
      <c r="Y178" s="53"/>
      <c r="Z178" s="53"/>
      <c r="AA178" s="6"/>
      <c r="AB178" s="6"/>
      <c r="AC178" s="6"/>
      <c r="AD178" s="6"/>
      <c r="AE178" s="6"/>
      <c r="AF178" s="6"/>
      <c r="AG178" s="6"/>
      <c r="AH178" s="6"/>
      <c r="AI178" s="6"/>
      <c r="AJ178" s="6"/>
      <c r="AK178" s="6"/>
      <c r="AL178" s="6"/>
      <c r="AM178" s="6"/>
      <c r="AN178" s="6"/>
      <c r="AO178" s="6"/>
      <c r="AP178" s="6"/>
      <c r="AQ178" s="6"/>
      <c r="AR178" s="6"/>
      <c r="AS178" s="8"/>
      <c r="AT178" s="8"/>
      <c r="AU178"/>
      <c r="AV178"/>
      <c r="AW178"/>
    </row>
    <row r="179" spans="4:49" s="4" customFormat="1" ht="19.5" customHeight="1">
      <c r="D179" s="113"/>
      <c r="E179" s="5"/>
      <c r="F179" s="158"/>
      <c r="G179" s="5"/>
      <c r="H179" s="158"/>
      <c r="I179" s="5"/>
      <c r="J179" s="158"/>
      <c r="K179" s="5"/>
      <c r="L179" s="158"/>
      <c r="M179" s="5"/>
      <c r="N179" s="158"/>
      <c r="O179" s="5"/>
      <c r="P179" s="158"/>
      <c r="Q179" s="5"/>
      <c r="R179" s="158"/>
      <c r="S179" s="158"/>
      <c r="V179" s="53"/>
      <c r="W179" s="53"/>
      <c r="X179" s="53"/>
      <c r="Y179" s="53"/>
      <c r="Z179" s="53"/>
      <c r="AA179" s="6"/>
      <c r="AB179" s="6"/>
      <c r="AC179" s="6"/>
      <c r="AD179" s="6"/>
      <c r="AE179" s="6"/>
      <c r="AF179" s="6"/>
      <c r="AG179" s="6"/>
      <c r="AH179" s="6"/>
      <c r="AI179" s="6"/>
      <c r="AJ179" s="6"/>
      <c r="AK179" s="6"/>
      <c r="AL179" s="6"/>
      <c r="AM179" s="6"/>
      <c r="AN179" s="6"/>
      <c r="AO179" s="6"/>
      <c r="AP179" s="6"/>
      <c r="AQ179" s="6"/>
      <c r="AR179" s="6"/>
      <c r="AS179" s="8"/>
      <c r="AT179" s="8"/>
      <c r="AU179"/>
      <c r="AV179"/>
      <c r="AW179"/>
    </row>
    <row r="180" spans="4:49" s="4" customFormat="1" ht="19.5" customHeight="1">
      <c r="D180" s="113"/>
      <c r="E180" s="5"/>
      <c r="F180" s="158"/>
      <c r="G180" s="5"/>
      <c r="H180" s="158"/>
      <c r="I180" s="5"/>
      <c r="J180" s="158"/>
      <c r="K180" s="5"/>
      <c r="L180" s="158"/>
      <c r="M180" s="5"/>
      <c r="N180" s="158"/>
      <c r="O180" s="5"/>
      <c r="P180" s="158"/>
      <c r="Q180" s="5"/>
      <c r="R180" s="158"/>
      <c r="S180" s="158"/>
      <c r="T180" s="5" t="s">
        <v>2</v>
      </c>
      <c r="U180" s="5" t="s">
        <v>2</v>
      </c>
      <c r="V180" s="53"/>
      <c r="W180" s="53"/>
      <c r="X180" s="53"/>
      <c r="Y180" s="53"/>
      <c r="Z180" s="53"/>
      <c r="AA180" s="6"/>
      <c r="AB180" s="6"/>
      <c r="AC180" s="6"/>
      <c r="AD180" s="6"/>
      <c r="AE180" s="6"/>
      <c r="AF180" s="6"/>
      <c r="AG180" s="6"/>
      <c r="AH180" s="6"/>
      <c r="AI180" s="6"/>
      <c r="AJ180" s="6"/>
      <c r="AK180" s="6"/>
      <c r="AL180" s="6"/>
      <c r="AM180" s="6"/>
      <c r="AN180" s="6"/>
      <c r="AO180" s="6"/>
      <c r="AP180" s="6"/>
      <c r="AQ180" s="6"/>
      <c r="AR180" s="6"/>
      <c r="AS180" s="8"/>
      <c r="AT180" s="8"/>
      <c r="AU180"/>
      <c r="AV180"/>
      <c r="AW180"/>
    </row>
    <row r="181" spans="2:49" s="4" customFormat="1" ht="18">
      <c r="B181" s="4" t="s">
        <v>3</v>
      </c>
      <c r="C181" s="4" t="s">
        <v>4</v>
      </c>
      <c r="D181" s="115" t="s">
        <v>18</v>
      </c>
      <c r="E181" s="4" t="s">
        <v>1</v>
      </c>
      <c r="F181" s="327" t="s">
        <v>54</v>
      </c>
      <c r="G181" s="4" t="s">
        <v>1</v>
      </c>
      <c r="H181" s="327" t="s">
        <v>54</v>
      </c>
      <c r="I181" s="4" t="s">
        <v>1</v>
      </c>
      <c r="J181" s="327" t="s">
        <v>54</v>
      </c>
      <c r="K181" s="4" t="s">
        <v>1</v>
      </c>
      <c r="L181" s="327" t="s">
        <v>54</v>
      </c>
      <c r="M181" s="4" t="s">
        <v>1</v>
      </c>
      <c r="N181" s="327" t="s">
        <v>54</v>
      </c>
      <c r="O181" s="4" t="s">
        <v>1</v>
      </c>
      <c r="P181" s="327" t="s">
        <v>54</v>
      </c>
      <c r="Q181" s="4" t="s">
        <v>1</v>
      </c>
      <c r="R181" s="327" t="s">
        <v>54</v>
      </c>
      <c r="S181" s="273" t="s">
        <v>219</v>
      </c>
      <c r="T181" s="4" t="s">
        <v>1</v>
      </c>
      <c r="U181" s="4" t="s">
        <v>5</v>
      </c>
      <c r="V181" s="53"/>
      <c r="W181" s="53" t="s">
        <v>34</v>
      </c>
      <c r="X181" s="53"/>
      <c r="Y181" s="53"/>
      <c r="Z181" s="53"/>
      <c r="AA181" s="6"/>
      <c r="AB181" s="6"/>
      <c r="AC181" s="6"/>
      <c r="AD181" s="6"/>
      <c r="AE181" s="6"/>
      <c r="AF181" s="6"/>
      <c r="AG181" s="6"/>
      <c r="AH181" s="6"/>
      <c r="AI181" s="6"/>
      <c r="AJ181" s="6"/>
      <c r="AK181" s="6"/>
      <c r="AL181" s="6"/>
      <c r="AM181" s="6"/>
      <c r="AN181" s="6"/>
      <c r="AO181" s="6"/>
      <c r="AP181" s="6"/>
      <c r="AQ181" s="6"/>
      <c r="AR181" s="6"/>
      <c r="AS181" s="8"/>
      <c r="AT181" s="8"/>
      <c r="AU181"/>
      <c r="AV181"/>
      <c r="AW181"/>
    </row>
    <row r="182" spans="2:49" s="4" customFormat="1" ht="19.5" customHeight="1">
      <c r="B182" s="3">
        <v>1</v>
      </c>
      <c r="C182" s="143" t="str">
        <f>Robin!$C$34</f>
        <v>Renner Alex</v>
      </c>
      <c r="D182" s="109">
        <f>Robin!$D$34</f>
        <v>16251</v>
      </c>
      <c r="E182" s="3">
        <f>Eingaben!E63</f>
        <v>182</v>
      </c>
      <c r="F182" s="277">
        <f>Eingaben!F63</f>
        <v>0</v>
      </c>
      <c r="G182" s="3">
        <f>Eingaben!G63</f>
        <v>198</v>
      </c>
      <c r="H182" s="277">
        <f>Eingaben!H63</f>
        <v>1</v>
      </c>
      <c r="I182" s="3">
        <f>Eingaben!I63</f>
        <v>221</v>
      </c>
      <c r="J182" s="277">
        <f>Eingaben!J63</f>
        <v>1</v>
      </c>
      <c r="K182" s="3">
        <f>Eingaben!K63</f>
        <v>193</v>
      </c>
      <c r="L182" s="277">
        <f>Eingaben!L63</f>
        <v>0</v>
      </c>
      <c r="M182" s="3">
        <f>Eingaben!M63</f>
        <v>0</v>
      </c>
      <c r="N182" s="277">
        <f>Eingaben!N63</f>
        <v>0</v>
      </c>
      <c r="O182" s="3">
        <f>Eingaben!O63</f>
        <v>0</v>
      </c>
      <c r="P182" s="277">
        <f>Eingaben!P63</f>
        <v>0</v>
      </c>
      <c r="Q182" s="3">
        <f>Eingaben!Q63</f>
        <v>0</v>
      </c>
      <c r="R182" s="277">
        <f>Eingaben!R63</f>
        <v>0</v>
      </c>
      <c r="S182" s="279">
        <f>Eingaben!S63</f>
        <v>0</v>
      </c>
      <c r="T182" s="3">
        <f>Eingaben!T63</f>
        <v>794</v>
      </c>
      <c r="U182" s="281">
        <f>Eingaben!U63</f>
        <v>2</v>
      </c>
      <c r="V182" s="190">
        <f>COUNTIF(E182,"&gt;0")+COUNTIF(G182,"&gt;0")+COUNTIF(I182,"&gt;0")+COUNTIF(K182,"&gt;0")+COUNTIF(M182,"&gt;0")+COUNTIF(Q182,"&gt;0")+COUNTIF(O182,"&gt;0")</f>
        <v>4</v>
      </c>
      <c r="W182" s="53"/>
      <c r="X182" s="53"/>
      <c r="Y182" s="53"/>
      <c r="Z182" s="53"/>
      <c r="AA182" s="6"/>
      <c r="AB182" s="6"/>
      <c r="AC182" s="6"/>
      <c r="AD182" s="6"/>
      <c r="AE182" s="6"/>
      <c r="AF182" s="6"/>
      <c r="AG182" s="6"/>
      <c r="AH182" s="6"/>
      <c r="AI182" s="6"/>
      <c r="AJ182" s="6"/>
      <c r="AK182" s="6"/>
      <c r="AL182" s="6"/>
      <c r="AM182" s="6"/>
      <c r="AN182" s="6"/>
      <c r="AO182" s="6"/>
      <c r="AP182" s="6"/>
      <c r="AQ182" s="6"/>
      <c r="AR182" s="6"/>
      <c r="AS182" s="8"/>
      <c r="AT182" s="8"/>
      <c r="AU182"/>
      <c r="AV182"/>
      <c r="AW182"/>
    </row>
    <row r="183" spans="2:49" s="4" customFormat="1" ht="19.5" customHeight="1">
      <c r="B183" s="3">
        <v>2</v>
      </c>
      <c r="C183" s="143" t="str">
        <f>Robin!$C$35</f>
        <v>Werner Prietz</v>
      </c>
      <c r="D183" s="109">
        <f>Robin!$D$35</f>
        <v>16262</v>
      </c>
      <c r="E183" s="3">
        <f>Eingaben!E64</f>
        <v>223</v>
      </c>
      <c r="F183" s="277">
        <f>Eingaben!F64</f>
        <v>1</v>
      </c>
      <c r="G183" s="3">
        <f>Eingaben!G64</f>
        <v>215</v>
      </c>
      <c r="H183" s="277">
        <f>Eingaben!H64</f>
        <v>1</v>
      </c>
      <c r="I183" s="3">
        <f>Eingaben!I64</f>
        <v>246</v>
      </c>
      <c r="J183" s="277">
        <f>Eingaben!J64</f>
        <v>0</v>
      </c>
      <c r="K183" s="3">
        <f>Eingaben!K64</f>
        <v>185</v>
      </c>
      <c r="L183" s="277">
        <f>Eingaben!L64</f>
        <v>1</v>
      </c>
      <c r="M183" s="3">
        <f>Eingaben!M64</f>
        <v>207</v>
      </c>
      <c r="N183" s="277">
        <f>Eingaben!N64</f>
        <v>0</v>
      </c>
      <c r="O183" s="3">
        <f>Eingaben!O64</f>
        <v>174</v>
      </c>
      <c r="P183" s="277">
        <f>Eingaben!P64</f>
        <v>0</v>
      </c>
      <c r="Q183" s="3">
        <f>Eingaben!Q64</f>
        <v>197</v>
      </c>
      <c r="R183" s="277">
        <f>Eingaben!R64</f>
        <v>1</v>
      </c>
      <c r="S183" s="279">
        <f>Eingaben!S64</f>
        <v>0</v>
      </c>
      <c r="T183" s="3">
        <f>Eingaben!T64</f>
        <v>1447</v>
      </c>
      <c r="U183" s="281">
        <f>Eingaben!U64</f>
        <v>4</v>
      </c>
      <c r="V183" s="190">
        <f>COUNTIF(E183,"&gt;0")+COUNTIF(G183,"&gt;0")+COUNTIF(I183,"&gt;0")+COUNTIF(K183,"&gt;0")+COUNTIF(M183,"&gt;0")+COUNTIF(Q183,"&gt;0")+COUNTIF(O183,"&gt;0")</f>
        <v>7</v>
      </c>
      <c r="W183" s="53"/>
      <c r="X183" s="53"/>
      <c r="Y183" s="53"/>
      <c r="Z183" s="53"/>
      <c r="AA183" s="6"/>
      <c r="AB183" s="6"/>
      <c r="AC183" s="6"/>
      <c r="AD183" s="6"/>
      <c r="AE183" s="6"/>
      <c r="AF183" s="6"/>
      <c r="AG183" s="6"/>
      <c r="AH183" s="6"/>
      <c r="AI183" s="6"/>
      <c r="AJ183" s="6"/>
      <c r="AK183" s="6"/>
      <c r="AL183" s="6"/>
      <c r="AM183" s="6"/>
      <c r="AN183" s="6"/>
      <c r="AO183" s="6"/>
      <c r="AP183" s="6"/>
      <c r="AQ183" s="6"/>
      <c r="AR183" s="6"/>
      <c r="AS183" s="8"/>
      <c r="AT183" s="8"/>
      <c r="AU183"/>
      <c r="AV183"/>
      <c r="AW183"/>
    </row>
    <row r="184" spans="2:49" s="4" customFormat="1" ht="19.5" customHeight="1">
      <c r="B184" s="3">
        <v>3</v>
      </c>
      <c r="C184" s="143" t="str">
        <f>Robin!$C$36</f>
        <v>Stallworth Holton</v>
      </c>
      <c r="D184" s="109">
        <f>Robin!$D$36</f>
        <v>16264</v>
      </c>
      <c r="E184" s="3">
        <f>Eingaben!E65</f>
        <v>227</v>
      </c>
      <c r="F184" s="277">
        <f>Eingaben!F65</f>
        <v>1</v>
      </c>
      <c r="G184" s="3">
        <f>Eingaben!G65</f>
        <v>166</v>
      </c>
      <c r="H184" s="277">
        <f>Eingaben!H65</f>
        <v>0</v>
      </c>
      <c r="I184" s="3">
        <f>Eingaben!I65</f>
        <v>212</v>
      </c>
      <c r="J184" s="277">
        <f>Eingaben!J65</f>
        <v>1</v>
      </c>
      <c r="K184" s="3">
        <f>Eingaben!K65</f>
        <v>252</v>
      </c>
      <c r="L184" s="277">
        <f>Eingaben!L65</f>
        <v>1</v>
      </c>
      <c r="M184" s="3">
        <f>Eingaben!M65</f>
        <v>180</v>
      </c>
      <c r="N184" s="277">
        <f>Eingaben!N65</f>
        <v>0</v>
      </c>
      <c r="O184" s="3">
        <f>Eingaben!O65</f>
        <v>243</v>
      </c>
      <c r="P184" s="277">
        <f>Eingaben!P65</f>
        <v>1</v>
      </c>
      <c r="Q184" s="3">
        <f>Eingaben!Q65</f>
        <v>181</v>
      </c>
      <c r="R184" s="277">
        <f>Eingaben!R65</f>
        <v>1</v>
      </c>
      <c r="S184" s="279">
        <f>Eingaben!S65</f>
        <v>0</v>
      </c>
      <c r="T184" s="3">
        <f>Eingaben!T65</f>
        <v>1461</v>
      </c>
      <c r="U184" s="281">
        <f>Eingaben!U65</f>
        <v>5</v>
      </c>
      <c r="V184" s="190">
        <f>COUNTIF(E184,"&gt;0")+COUNTIF(G184,"&gt;0")+COUNTIF(I184,"&gt;0")+COUNTIF(K184,"&gt;0")+COUNTIF(M184,"&gt;0")+COUNTIF(Q184,"&gt;0")+COUNTIF(O184,"&gt;0")</f>
        <v>7</v>
      </c>
      <c r="W184" s="53"/>
      <c r="X184" s="53"/>
      <c r="Y184" s="53"/>
      <c r="Z184" s="53"/>
      <c r="AA184" s="6"/>
      <c r="AB184" s="6"/>
      <c r="AC184" s="6"/>
      <c r="AD184" s="6"/>
      <c r="AE184" s="6"/>
      <c r="AF184" s="6"/>
      <c r="AG184" s="6"/>
      <c r="AH184" s="6"/>
      <c r="AI184" s="6"/>
      <c r="AJ184" s="6"/>
      <c r="AK184" s="6"/>
      <c r="AL184" s="6"/>
      <c r="AM184" s="6"/>
      <c r="AN184" s="6"/>
      <c r="AO184" s="6"/>
      <c r="AP184" s="6"/>
      <c r="AQ184" s="6"/>
      <c r="AR184" s="6"/>
      <c r="AS184" s="8"/>
      <c r="AT184" s="8"/>
      <c r="AU184"/>
      <c r="AV184"/>
      <c r="AW184"/>
    </row>
    <row r="185" spans="2:49" s="4" customFormat="1" ht="19.5" customHeight="1">
      <c r="B185" s="3">
        <v>4</v>
      </c>
      <c r="C185" s="143" t="str">
        <f>Robin!$C$37</f>
        <v>Jackwerth Enno</v>
      </c>
      <c r="D185" s="109">
        <f>Robin!$D$37</f>
        <v>16263</v>
      </c>
      <c r="E185" s="3">
        <f>Eingaben!E66</f>
        <v>0</v>
      </c>
      <c r="F185" s="277">
        <f>Eingaben!F66</f>
        <v>0</v>
      </c>
      <c r="G185" s="3">
        <f>Eingaben!G66</f>
        <v>0</v>
      </c>
      <c r="H185" s="277">
        <f>Eingaben!H66</f>
        <v>0</v>
      </c>
      <c r="I185" s="3">
        <f>Eingaben!I66</f>
        <v>0</v>
      </c>
      <c r="J185" s="277">
        <f>Eingaben!J66</f>
        <v>0</v>
      </c>
      <c r="K185" s="3">
        <f>Eingaben!K66</f>
        <v>0</v>
      </c>
      <c r="L185" s="277">
        <f>Eingaben!L66</f>
        <v>0</v>
      </c>
      <c r="M185" s="3">
        <f>Eingaben!M66</f>
        <v>188</v>
      </c>
      <c r="N185" s="277">
        <f>Eingaben!N66</f>
        <v>0</v>
      </c>
      <c r="O185" s="3">
        <f>Eingaben!O66</f>
        <v>189</v>
      </c>
      <c r="P185" s="277">
        <f>Eingaben!P66</f>
        <v>0</v>
      </c>
      <c r="Q185" s="3">
        <f>Eingaben!Q66</f>
        <v>194</v>
      </c>
      <c r="R185" s="277">
        <f>Eingaben!R66</f>
        <v>1</v>
      </c>
      <c r="S185" s="279">
        <f>Eingaben!S66</f>
        <v>0</v>
      </c>
      <c r="T185" s="3">
        <f>Eingaben!T66</f>
        <v>571</v>
      </c>
      <c r="U185" s="281">
        <f>Eingaben!U66</f>
        <v>1</v>
      </c>
      <c r="V185" s="190">
        <f>COUNTIF(E185,"&gt;0")+COUNTIF(G185,"&gt;0")+COUNTIF(I185,"&gt;0")+COUNTIF(K185,"&gt;0")+COUNTIF(M185,"&gt;0")+COUNTIF(Q185,"&gt;0")+COUNTIF(O185,"&gt;0")</f>
        <v>3</v>
      </c>
      <c r="W185" s="53"/>
      <c r="X185" s="53"/>
      <c r="Y185" s="53"/>
      <c r="Z185" s="53"/>
      <c r="AA185" s="6"/>
      <c r="AB185" s="6"/>
      <c r="AC185" s="6"/>
      <c r="AD185" s="6"/>
      <c r="AE185" s="6"/>
      <c r="AF185" s="6"/>
      <c r="AG185" s="6"/>
      <c r="AH185" s="6"/>
      <c r="AI185" s="6"/>
      <c r="AJ185" s="6"/>
      <c r="AK185" s="6"/>
      <c r="AL185" s="6"/>
      <c r="AM185" s="6"/>
      <c r="AN185" s="6"/>
      <c r="AO185" s="6"/>
      <c r="AP185" s="6"/>
      <c r="AQ185" s="6"/>
      <c r="AR185" s="6"/>
      <c r="AS185" s="8"/>
      <c r="AT185" s="8"/>
      <c r="AU185"/>
      <c r="AV185"/>
      <c r="AW185"/>
    </row>
    <row r="186" spans="2:49" s="4" customFormat="1" ht="19.5" customHeight="1">
      <c r="B186" s="3">
        <v>5</v>
      </c>
      <c r="C186" s="143">
        <f>Robin!$C$38</f>
        <v>0</v>
      </c>
      <c r="D186" s="109">
        <f>Robin!$D$38</f>
        <v>0</v>
      </c>
      <c r="E186" s="3">
        <f>Eingaben!E67</f>
        <v>0</v>
      </c>
      <c r="F186" s="277">
        <f>Eingaben!F67</f>
        <v>0</v>
      </c>
      <c r="G186" s="3">
        <f>Eingaben!G67</f>
        <v>0</v>
      </c>
      <c r="H186" s="277">
        <f>Eingaben!H67</f>
        <v>0</v>
      </c>
      <c r="I186" s="3">
        <f>Eingaben!I67</f>
        <v>0</v>
      </c>
      <c r="J186" s="277">
        <f>Eingaben!J67</f>
        <v>0</v>
      </c>
      <c r="K186" s="3">
        <f>Eingaben!K67</f>
        <v>0</v>
      </c>
      <c r="L186" s="277">
        <f>Eingaben!L67</f>
        <v>0</v>
      </c>
      <c r="M186" s="3">
        <f>Eingaben!M67</f>
        <v>0</v>
      </c>
      <c r="N186" s="277">
        <f>Eingaben!N67</f>
        <v>0</v>
      </c>
      <c r="O186" s="3">
        <f>Eingaben!O67</f>
        <v>0</v>
      </c>
      <c r="P186" s="277">
        <f>Eingaben!P67</f>
        <v>0</v>
      </c>
      <c r="Q186" s="3">
        <f>Eingaben!Q67</f>
        <v>0</v>
      </c>
      <c r="R186" s="277">
        <f>Eingaben!R67</f>
        <v>0</v>
      </c>
      <c r="S186" s="279">
        <f>Eingaben!S67</f>
        <v>0</v>
      </c>
      <c r="T186" s="3">
        <f>Eingaben!T67</f>
        <v>0</v>
      </c>
      <c r="U186" s="281">
        <f>Eingaben!U67</f>
        <v>0</v>
      </c>
      <c r="V186" s="190">
        <f>COUNTIF(E186,"&gt;0")+COUNTIF(G186,"&gt;0")+COUNTIF(I186,"&gt;0")+COUNTIF(K186,"&gt;0")+COUNTIF(M186,"&gt;0")+COUNTIF(Q186,"&gt;0")+COUNTIF(O186,"&gt;0")</f>
        <v>0</v>
      </c>
      <c r="W186" s="53"/>
      <c r="X186" s="53"/>
      <c r="Y186" s="53"/>
      <c r="Z186" s="53"/>
      <c r="AA186" s="6"/>
      <c r="AB186" s="6"/>
      <c r="AC186" s="6"/>
      <c r="AD186" s="6"/>
      <c r="AE186" s="6"/>
      <c r="AF186" s="6"/>
      <c r="AG186" s="6"/>
      <c r="AH186" s="6"/>
      <c r="AI186" s="6"/>
      <c r="AJ186" s="6"/>
      <c r="AK186" s="6"/>
      <c r="AL186" s="6"/>
      <c r="AM186" s="6"/>
      <c r="AN186" s="6"/>
      <c r="AO186" s="6"/>
      <c r="AP186" s="6"/>
      <c r="AQ186" s="6"/>
      <c r="AR186" s="6"/>
      <c r="AS186" s="8"/>
      <c r="AT186" s="8"/>
      <c r="AU186"/>
      <c r="AV186"/>
      <c r="AW186"/>
    </row>
    <row r="187" spans="2:49" s="6" customFormat="1" ht="18">
      <c r="B187" s="7"/>
      <c r="C187" s="7"/>
      <c r="D187" s="7"/>
      <c r="E187" s="15">
        <f>Eingaben!E68</f>
        <v>0</v>
      </c>
      <c r="F187" s="158">
        <f>Eingaben!F68</f>
        <v>0</v>
      </c>
      <c r="G187" s="15">
        <f>Eingaben!G68</f>
        <v>0</v>
      </c>
      <c r="H187" s="158">
        <f>Eingaben!H68</f>
        <v>0</v>
      </c>
      <c r="I187" s="15">
        <f>Eingaben!I68</f>
        <v>0</v>
      </c>
      <c r="J187" s="158">
        <f>Eingaben!J68</f>
        <v>0</v>
      </c>
      <c r="K187" s="15">
        <f>Eingaben!K68</f>
        <v>0</v>
      </c>
      <c r="L187" s="158">
        <f>Eingaben!L68</f>
        <v>0</v>
      </c>
      <c r="M187" s="15">
        <f>Eingaben!M68</f>
        <v>0</v>
      </c>
      <c r="N187" s="158">
        <f>Eingaben!N68</f>
        <v>0</v>
      </c>
      <c r="O187" s="15">
        <f>Eingaben!O68</f>
        <v>0</v>
      </c>
      <c r="P187" s="158">
        <f>Eingaben!P68</f>
        <v>0</v>
      </c>
      <c r="Q187" s="15">
        <f>Eingaben!Q68</f>
        <v>0</v>
      </c>
      <c r="R187" s="158">
        <f>Eingaben!R68</f>
        <v>0</v>
      </c>
      <c r="S187" s="158"/>
      <c r="T187" s="15">
        <f>Eingaben!T68</f>
        <v>0</v>
      </c>
      <c r="U187" s="282">
        <f>Eingaben!U68</f>
        <v>0</v>
      </c>
      <c r="V187" s="53"/>
      <c r="W187" s="53"/>
      <c r="X187" s="53"/>
      <c r="Y187" s="53"/>
      <c r="Z187" s="53"/>
      <c r="AS187" s="8"/>
      <c r="AT187" s="8"/>
      <c r="AU187"/>
      <c r="AV187"/>
      <c r="AW187"/>
    </row>
    <row r="188" spans="3:22" ht="18">
      <c r="C188" s="9" t="s">
        <v>69</v>
      </c>
      <c r="D188" s="6"/>
      <c r="E188" s="3">
        <f>Eingaben!E69</f>
        <v>632</v>
      </c>
      <c r="F188" s="280">
        <f>Eingaben!F69</f>
        <v>2</v>
      </c>
      <c r="G188" s="3">
        <f>Eingaben!G69</f>
        <v>579</v>
      </c>
      <c r="H188" s="280">
        <f>Eingaben!H69</f>
        <v>2</v>
      </c>
      <c r="I188" s="3">
        <f>Eingaben!I69</f>
        <v>679</v>
      </c>
      <c r="J188" s="280">
        <f>Eingaben!J69</f>
        <v>2</v>
      </c>
      <c r="K188" s="3">
        <f>Eingaben!K69</f>
        <v>630</v>
      </c>
      <c r="L188" s="280">
        <f>Eingaben!L69</f>
        <v>2</v>
      </c>
      <c r="M188" s="3">
        <f>Eingaben!M69</f>
        <v>575</v>
      </c>
      <c r="N188" s="280">
        <f>Eingaben!N69</f>
        <v>0</v>
      </c>
      <c r="O188" s="3">
        <f>Eingaben!O69</f>
        <v>606</v>
      </c>
      <c r="P188" s="280">
        <f>Eingaben!P69</f>
        <v>1</v>
      </c>
      <c r="Q188" s="3">
        <f>Eingaben!Q69</f>
        <v>572</v>
      </c>
      <c r="R188" s="280">
        <f>Eingaben!R69</f>
        <v>3</v>
      </c>
      <c r="S188" s="158"/>
      <c r="T188" s="3">
        <f>Eingaben!T69</f>
        <v>4273</v>
      </c>
      <c r="U188" s="280">
        <f>Eingaben!U69</f>
        <v>12</v>
      </c>
      <c r="V188" s="190">
        <f>COUNTIF(E182:E186,"&gt;0")+COUNTIF(G182:G186,"&gt;0")+COUNTIF(I182:I186,"&gt;0")+COUNTIF(K182:K186,"&gt;0")+COUNTIF(M182:M186,"&gt;0")+COUNTIF(Q182:Q186,"&gt;0")+COUNTIF(O182:O186,"&gt;0")</f>
        <v>21</v>
      </c>
    </row>
    <row r="189" spans="3:49" s="6" customFormat="1" ht="18">
      <c r="C189" s="9" t="s">
        <v>70</v>
      </c>
      <c r="E189"/>
      <c r="F189" s="280">
        <f>Eingaben!F70</f>
        <v>2</v>
      </c>
      <c r="G189"/>
      <c r="H189" s="280">
        <f>Eingaben!H70</f>
        <v>2</v>
      </c>
      <c r="I189"/>
      <c r="J189" s="280">
        <f>Eingaben!J70</f>
        <v>2</v>
      </c>
      <c r="K189"/>
      <c r="L189" s="280">
        <f>Eingaben!L70</f>
        <v>0</v>
      </c>
      <c r="M189"/>
      <c r="N189" s="280">
        <f>Eingaben!N70</f>
        <v>0</v>
      </c>
      <c r="O189"/>
      <c r="P189" s="280">
        <f>Eingaben!P70</f>
        <v>2</v>
      </c>
      <c r="Q189"/>
      <c r="R189" s="280">
        <f>Eingaben!R70</f>
        <v>2</v>
      </c>
      <c r="S189" s="157"/>
      <c r="T189" s="203">
        <f>Eingaben!T70</f>
        <v>0</v>
      </c>
      <c r="U189" s="283">
        <f>Eingaben!U70</f>
        <v>10</v>
      </c>
      <c r="V189" s="53"/>
      <c r="W189" s="53"/>
      <c r="X189" s="53"/>
      <c r="Y189" s="53"/>
      <c r="Z189" s="53"/>
      <c r="AS189" s="8"/>
      <c r="AT189" s="8"/>
      <c r="AU189"/>
      <c r="AV189"/>
      <c r="AW189"/>
    </row>
    <row r="190" spans="3:49" s="6" customFormat="1" ht="18">
      <c r="C190" s="9" t="s">
        <v>66</v>
      </c>
      <c r="D190"/>
      <c r="E190" s="202">
        <f>Eingaben!E71</f>
        <v>0</v>
      </c>
      <c r="F190" s="274">
        <f>Eingaben!F71</f>
        <v>4</v>
      </c>
      <c r="G190" s="275">
        <f>Eingaben!G71</f>
        <v>0</v>
      </c>
      <c r="H190" s="274">
        <f>Eingaben!H71</f>
        <v>4</v>
      </c>
      <c r="I190" s="275">
        <f>Eingaben!I71</f>
        <v>0</v>
      </c>
      <c r="J190" s="274">
        <f>Eingaben!J71</f>
        <v>4</v>
      </c>
      <c r="K190" s="275">
        <f>Eingaben!K71</f>
        <v>0</v>
      </c>
      <c r="L190" s="274">
        <f>Eingaben!L71</f>
        <v>2</v>
      </c>
      <c r="M190" s="275">
        <f>Eingaben!M71</f>
        <v>0</v>
      </c>
      <c r="N190" s="274">
        <f>Eingaben!N71</f>
        <v>0</v>
      </c>
      <c r="O190" s="275">
        <f>Eingaben!O71</f>
        <v>0</v>
      </c>
      <c r="P190" s="274">
        <f>Eingaben!P71</f>
        <v>3</v>
      </c>
      <c r="Q190" s="275">
        <f>Eingaben!Q71</f>
        <v>0</v>
      </c>
      <c r="R190" s="274">
        <f>Eingaben!R71</f>
        <v>5</v>
      </c>
      <c r="S190" s="274"/>
      <c r="T190" s="276">
        <f>Eingaben!T71</f>
        <v>0</v>
      </c>
      <c r="U190" s="275">
        <f>Eingaben!U71</f>
        <v>22</v>
      </c>
      <c r="V190" s="53"/>
      <c r="W190" s="53"/>
      <c r="X190" s="53"/>
      <c r="Y190" s="53"/>
      <c r="Z190" s="53"/>
      <c r="AS190" s="8"/>
      <c r="AT190" s="8"/>
      <c r="AU190"/>
      <c r="AV190"/>
      <c r="AW190"/>
    </row>
    <row r="191" spans="3:49" s="6" customFormat="1" ht="18">
      <c r="C191"/>
      <c r="D191"/>
      <c r="E191"/>
      <c r="F191" s="213"/>
      <c r="G191"/>
      <c r="H191" s="213"/>
      <c r="I191"/>
      <c r="J191" s="213"/>
      <c r="K191"/>
      <c r="L191" s="213"/>
      <c r="M191"/>
      <c r="N191" s="213"/>
      <c r="O191"/>
      <c r="P191" s="213"/>
      <c r="Q191"/>
      <c r="R191" s="158"/>
      <c r="S191" s="158"/>
      <c r="T191" s="392" t="s">
        <v>6</v>
      </c>
      <c r="U191" s="392"/>
      <c r="V191" s="53"/>
      <c r="W191" s="53"/>
      <c r="X191" s="53"/>
      <c r="Y191" s="53"/>
      <c r="Z191" s="53"/>
      <c r="AS191" s="8"/>
      <c r="AT191" s="8"/>
      <c r="AU191"/>
      <c r="AV191"/>
      <c r="AW191"/>
    </row>
    <row r="192" spans="3:49" s="6" customFormat="1" ht="18">
      <c r="C192"/>
      <c r="D192"/>
      <c r="E192"/>
      <c r="F192" s="213"/>
      <c r="G192"/>
      <c r="H192" s="213"/>
      <c r="I192"/>
      <c r="J192" s="213"/>
      <c r="K192"/>
      <c r="L192" s="213"/>
      <c r="M192"/>
      <c r="N192" s="213"/>
      <c r="O192"/>
      <c r="P192" s="213"/>
      <c r="Q192"/>
      <c r="R192" s="158"/>
      <c r="S192" s="158"/>
      <c r="T192" s="403">
        <f>Eingaben!$X$69</f>
        <v>203.47619047619048</v>
      </c>
      <c r="U192" s="404"/>
      <c r="V192" s="53"/>
      <c r="W192" s="53"/>
      <c r="X192" s="53"/>
      <c r="Y192" s="53"/>
      <c r="Z192" s="53"/>
      <c r="AS192" s="8"/>
      <c r="AT192" s="8"/>
      <c r="AU192"/>
      <c r="AV192"/>
      <c r="AW192"/>
    </row>
    <row r="193" spans="2:49" s="17" customFormat="1" ht="7.5" customHeight="1" outlineLevel="1" thickBot="1">
      <c r="B193" s="18"/>
      <c r="C193" s="19"/>
      <c r="D193" s="20"/>
      <c r="E193" s="19"/>
      <c r="F193" s="164"/>
      <c r="G193" s="20"/>
      <c r="H193" s="164"/>
      <c r="I193" s="19"/>
      <c r="J193" s="164"/>
      <c r="K193" s="19"/>
      <c r="L193" s="164"/>
      <c r="M193" s="19"/>
      <c r="N193" s="164"/>
      <c r="O193" s="19"/>
      <c r="P193" s="164"/>
      <c r="Q193" s="19"/>
      <c r="R193" s="164"/>
      <c r="S193" s="164"/>
      <c r="T193" s="19"/>
      <c r="U193" s="19"/>
      <c r="V193" s="35"/>
      <c r="W193" s="35"/>
      <c r="X193" s="35"/>
      <c r="Y193" s="35"/>
      <c r="Z193" s="35"/>
      <c r="AA193" s="37"/>
      <c r="AB193" s="35"/>
      <c r="AC193" s="35"/>
      <c r="AD193" s="35"/>
      <c r="AE193" s="35"/>
      <c r="AF193" s="35"/>
      <c r="AG193" s="35"/>
      <c r="AH193" s="35"/>
      <c r="AI193" s="35"/>
      <c r="AJ193" s="35"/>
      <c r="AK193" s="35"/>
      <c r="AL193" s="35"/>
      <c r="AM193" s="35"/>
      <c r="AN193" s="22"/>
      <c r="AO193" s="38"/>
      <c r="AP193" s="22"/>
      <c r="AQ193" s="22"/>
      <c r="AR193" s="23"/>
      <c r="AS193" s="8"/>
      <c r="AT193" s="8"/>
      <c r="AU193"/>
      <c r="AV193"/>
      <c r="AW193"/>
    </row>
    <row r="194" spans="2:49" s="17" customFormat="1" ht="7.5" customHeight="1" outlineLevel="1" thickTop="1">
      <c r="B194" s="24"/>
      <c r="C194" s="25"/>
      <c r="D194" s="26"/>
      <c r="E194" s="25"/>
      <c r="F194" s="216"/>
      <c r="G194" s="26"/>
      <c r="H194" s="168"/>
      <c r="I194" s="26"/>
      <c r="J194" s="168"/>
      <c r="K194" s="25"/>
      <c r="L194" s="168"/>
      <c r="M194" s="25"/>
      <c r="N194" s="168"/>
      <c r="O194" s="25"/>
      <c r="P194" s="168"/>
      <c r="Q194" s="25"/>
      <c r="R194" s="168"/>
      <c r="S194" s="168"/>
      <c r="T194" s="25"/>
      <c r="U194" s="25"/>
      <c r="V194" s="35"/>
      <c r="W194" s="35"/>
      <c r="X194" s="35"/>
      <c r="Y194" s="35"/>
      <c r="Z194" s="35"/>
      <c r="AA194" s="37"/>
      <c r="AB194" s="35"/>
      <c r="AC194" s="35"/>
      <c r="AD194" s="35"/>
      <c r="AE194" s="35"/>
      <c r="AF194" s="35"/>
      <c r="AG194" s="35"/>
      <c r="AH194" s="35"/>
      <c r="AI194" s="35"/>
      <c r="AJ194" s="35"/>
      <c r="AK194" s="35"/>
      <c r="AL194" s="35"/>
      <c r="AM194" s="35"/>
      <c r="AN194" s="22"/>
      <c r="AO194" s="38"/>
      <c r="AP194" s="22"/>
      <c r="AQ194" s="22"/>
      <c r="AR194" s="23"/>
      <c r="AS194" s="8"/>
      <c r="AT194" s="8"/>
      <c r="AU194"/>
      <c r="AV194"/>
      <c r="AW194"/>
    </row>
    <row r="195" spans="2:49" s="17" customFormat="1" ht="20.25" customHeight="1" outlineLevel="1">
      <c r="B195" s="27"/>
      <c r="E195" s="28"/>
      <c r="F195" s="208"/>
      <c r="G195" s="42" t="str">
        <f>G3</f>
        <v>Club - Pokal  Finale 2007</v>
      </c>
      <c r="H195" s="208"/>
      <c r="I195" s="28"/>
      <c r="J195" s="208"/>
      <c r="K195" s="28"/>
      <c r="L195" s="208"/>
      <c r="M195" s="28"/>
      <c r="N195" s="208"/>
      <c r="O195" s="28"/>
      <c r="P195" s="208"/>
      <c r="Q195" s="28"/>
      <c r="R195" s="208"/>
      <c r="S195" s="208"/>
      <c r="T195" s="28"/>
      <c r="U195" s="28"/>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8"/>
      <c r="AR195" s="23"/>
      <c r="AS195" s="8"/>
      <c r="AT195" s="8"/>
      <c r="AU195"/>
      <c r="AV195"/>
      <c r="AW195"/>
    </row>
    <row r="196" spans="2:49" s="17" customFormat="1" ht="12" customHeight="1" outlineLevel="1">
      <c r="B196" s="27"/>
      <c r="C196" s="30">
        <f ca="1">NOW()</f>
        <v>39300.68422534722</v>
      </c>
      <c r="E196" s="29"/>
      <c r="F196" s="217"/>
      <c r="G196" s="29"/>
      <c r="H196" s="176"/>
      <c r="I196" s="29"/>
      <c r="J196" s="176"/>
      <c r="K196" s="31"/>
      <c r="L196" s="176"/>
      <c r="N196" s="176"/>
      <c r="O196" s="29"/>
      <c r="Q196" s="29"/>
      <c r="R196" s="222" t="s">
        <v>252</v>
      </c>
      <c r="S196" s="222"/>
      <c r="T196" s="29"/>
      <c r="U196" s="29"/>
      <c r="V196" s="35"/>
      <c r="W196" s="35"/>
      <c r="X196" s="35"/>
      <c r="Y196" s="35"/>
      <c r="Z196" s="35"/>
      <c r="AA196" s="117"/>
      <c r="AB196" s="117"/>
      <c r="AC196" s="35"/>
      <c r="AD196" s="35"/>
      <c r="AE196" s="35"/>
      <c r="AF196" s="35"/>
      <c r="AG196" s="35"/>
      <c r="AH196" s="35"/>
      <c r="AI196" s="117"/>
      <c r="AJ196" s="35"/>
      <c r="AK196" s="35"/>
      <c r="AL196" s="35"/>
      <c r="AM196" s="35"/>
      <c r="AN196" s="35"/>
      <c r="AO196" s="37"/>
      <c r="AP196" s="35"/>
      <c r="AQ196" s="35"/>
      <c r="AR196" s="23"/>
      <c r="AS196" s="8"/>
      <c r="AT196" s="8"/>
      <c r="AU196"/>
      <c r="AV196"/>
      <c r="AW196"/>
    </row>
    <row r="197" spans="3:49" s="17" customFormat="1" ht="20.25" customHeight="1" outlineLevel="1">
      <c r="C197" s="162">
        <f>C5</f>
        <v>39264</v>
      </c>
      <c r="E197" s="32"/>
      <c r="F197" s="218"/>
      <c r="H197" s="172"/>
      <c r="J197" s="172"/>
      <c r="K197" s="42"/>
      <c r="L197" s="176"/>
      <c r="N197" s="172"/>
      <c r="O197" s="259" t="str">
        <f>O165</f>
        <v>Mainfranken Bowling Bamberg</v>
      </c>
      <c r="P197" s="172"/>
      <c r="R197" s="172"/>
      <c r="S197" s="172"/>
      <c r="T197" s="32"/>
      <c r="U197" s="32"/>
      <c r="V197" s="117"/>
      <c r="W197" s="117"/>
      <c r="X197" s="35"/>
      <c r="Y197" s="117"/>
      <c r="Z197" s="117"/>
      <c r="AA197" s="118"/>
      <c r="AB197" s="119"/>
      <c r="AC197" s="119"/>
      <c r="AD197" s="117"/>
      <c r="AE197" s="119"/>
      <c r="AF197" s="119"/>
      <c r="AG197" s="119"/>
      <c r="AH197" s="119"/>
      <c r="AI197" s="119"/>
      <c r="AJ197" s="119"/>
      <c r="AK197" s="119"/>
      <c r="AL197" s="119"/>
      <c r="AM197" s="119"/>
      <c r="AN197" s="119"/>
      <c r="AO197" s="120"/>
      <c r="AP197" s="121"/>
      <c r="AQ197" s="119"/>
      <c r="AR197" s="122"/>
      <c r="AS197" s="8"/>
      <c r="AT197" s="8"/>
      <c r="AU197"/>
      <c r="AV197"/>
      <c r="AW197"/>
    </row>
    <row r="198" spans="2:247" s="33" customFormat="1" ht="7.5" customHeight="1" outlineLevel="1" thickBot="1">
      <c r="B198" s="34"/>
      <c r="C198" s="35"/>
      <c r="D198" s="36"/>
      <c r="E198" s="35"/>
      <c r="F198" s="210"/>
      <c r="G198" s="36"/>
      <c r="H198" s="210"/>
      <c r="I198" s="35"/>
      <c r="J198" s="210"/>
      <c r="K198" s="35"/>
      <c r="L198" s="210"/>
      <c r="M198" s="35"/>
      <c r="N198" s="210"/>
      <c r="O198" s="35"/>
      <c r="P198" s="210"/>
      <c r="Q198" s="35"/>
      <c r="R198" s="210"/>
      <c r="S198" s="210"/>
      <c r="T198" s="35"/>
      <c r="U198" s="35"/>
      <c r="V198" s="52"/>
      <c r="W198" s="52"/>
      <c r="X198" s="52"/>
      <c r="Y198" s="52"/>
      <c r="Z198" s="52"/>
      <c r="AA198" s="37"/>
      <c r="AB198" s="35"/>
      <c r="AC198" s="35"/>
      <c r="AD198" s="35"/>
      <c r="AE198" s="35"/>
      <c r="AF198" s="35"/>
      <c r="AG198" s="35"/>
      <c r="AH198" s="35"/>
      <c r="AI198" s="35"/>
      <c r="AJ198" s="35"/>
      <c r="AK198" s="35"/>
      <c r="AL198" s="35"/>
      <c r="AM198" s="35"/>
      <c r="AN198" s="22"/>
      <c r="AO198" s="38"/>
      <c r="AP198" s="22"/>
      <c r="AQ198" s="22"/>
      <c r="AR198" s="22"/>
      <c r="AS198" s="8"/>
      <c r="AT198" s="8"/>
      <c r="AU198"/>
      <c r="AV198"/>
      <c r="AW198"/>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c r="EO198" s="41"/>
      <c r="EP198" s="41"/>
      <c r="EQ198" s="41"/>
      <c r="ER198" s="41"/>
      <c r="ES198" s="41"/>
      <c r="ET198" s="41"/>
      <c r="EU198" s="41"/>
      <c r="EV198" s="41"/>
      <c r="EW198" s="41"/>
      <c r="EX198" s="41"/>
      <c r="EY198" s="41"/>
      <c r="EZ198" s="41"/>
      <c r="FA198" s="41"/>
      <c r="FB198" s="41"/>
      <c r="FC198" s="41"/>
      <c r="FD198" s="41"/>
      <c r="FE198" s="41"/>
      <c r="FF198" s="41"/>
      <c r="FG198" s="41"/>
      <c r="FH198" s="41"/>
      <c r="FI198" s="41"/>
      <c r="FJ198" s="41"/>
      <c r="FK198" s="41"/>
      <c r="FL198" s="41"/>
      <c r="FM198" s="41"/>
      <c r="FN198" s="41"/>
      <c r="FO198" s="41"/>
      <c r="FP198" s="41"/>
      <c r="FQ198" s="41"/>
      <c r="FR198" s="41"/>
      <c r="FS198" s="41"/>
      <c r="FT198" s="41"/>
      <c r="FU198" s="41"/>
      <c r="FV198" s="41"/>
      <c r="FW198" s="41"/>
      <c r="FX198" s="41"/>
      <c r="FY198" s="41"/>
      <c r="FZ198" s="41"/>
      <c r="GA198" s="41"/>
      <c r="GB198" s="41"/>
      <c r="GC198" s="41"/>
      <c r="GD198" s="41"/>
      <c r="GE198" s="41"/>
      <c r="GF198" s="41"/>
      <c r="GG198" s="41"/>
      <c r="GH198" s="41"/>
      <c r="GI198" s="41"/>
      <c r="GJ198" s="41"/>
      <c r="GK198" s="41"/>
      <c r="GL198" s="41"/>
      <c r="GM198" s="41"/>
      <c r="GN198" s="41"/>
      <c r="GO198" s="41"/>
      <c r="GP198" s="41"/>
      <c r="GQ198" s="41"/>
      <c r="GR198" s="41"/>
      <c r="GS198" s="41"/>
      <c r="GT198" s="41"/>
      <c r="GU198" s="41"/>
      <c r="GV198" s="41"/>
      <c r="GW198" s="41"/>
      <c r="GX198" s="41"/>
      <c r="GY198" s="41"/>
      <c r="GZ198" s="41"/>
      <c r="HA198" s="41"/>
      <c r="HB198" s="41"/>
      <c r="HC198" s="41"/>
      <c r="HD198" s="41"/>
      <c r="HE198" s="41"/>
      <c r="HF198" s="41"/>
      <c r="HG198" s="41"/>
      <c r="HH198" s="41"/>
      <c r="HI198" s="41"/>
      <c r="HJ198" s="41"/>
      <c r="HK198" s="41"/>
      <c r="HL198" s="41"/>
      <c r="HM198" s="41"/>
      <c r="HN198" s="41"/>
      <c r="HO198" s="41"/>
      <c r="HP198" s="41"/>
      <c r="HQ198" s="41"/>
      <c r="HR198" s="41"/>
      <c r="HS198" s="41"/>
      <c r="HT198" s="41"/>
      <c r="HU198" s="41"/>
      <c r="HV198" s="41"/>
      <c r="HW198" s="41"/>
      <c r="HX198" s="41"/>
      <c r="HY198" s="41"/>
      <c r="HZ198" s="41"/>
      <c r="IA198" s="41"/>
      <c r="IB198" s="41"/>
      <c r="IC198" s="41"/>
      <c r="ID198" s="41"/>
      <c r="IE198" s="41"/>
      <c r="IF198" s="41"/>
      <c r="IG198" s="41"/>
      <c r="IH198" s="41"/>
      <c r="II198" s="41"/>
      <c r="IJ198" s="41"/>
      <c r="IK198" s="41"/>
      <c r="IL198" s="41"/>
      <c r="IM198" s="41"/>
    </row>
    <row r="199" spans="2:247" s="33" customFormat="1" ht="7.5" customHeight="1" outlineLevel="1" thickTop="1">
      <c r="B199" s="24"/>
      <c r="C199" s="25"/>
      <c r="D199" s="39"/>
      <c r="E199" s="25"/>
      <c r="F199" s="168"/>
      <c r="G199" s="39"/>
      <c r="H199" s="168"/>
      <c r="I199" s="25"/>
      <c r="J199" s="168"/>
      <c r="K199" s="25"/>
      <c r="L199" s="168"/>
      <c r="M199" s="25"/>
      <c r="N199" s="168"/>
      <c r="O199" s="25"/>
      <c r="P199" s="168"/>
      <c r="Q199" s="25"/>
      <c r="R199" s="168"/>
      <c r="S199" s="168"/>
      <c r="T199" s="25"/>
      <c r="U199" s="25"/>
      <c r="V199" s="52"/>
      <c r="W199" s="52"/>
      <c r="X199" s="52"/>
      <c r="Y199" s="52"/>
      <c r="Z199" s="52"/>
      <c r="AA199" s="37"/>
      <c r="AB199" s="35"/>
      <c r="AC199" s="35"/>
      <c r="AD199" s="35"/>
      <c r="AE199" s="35"/>
      <c r="AF199" s="35"/>
      <c r="AG199" s="35"/>
      <c r="AH199" s="35"/>
      <c r="AI199" s="35"/>
      <c r="AJ199" s="35"/>
      <c r="AK199" s="35"/>
      <c r="AL199" s="35"/>
      <c r="AM199" s="35"/>
      <c r="AN199" s="22"/>
      <c r="AO199" s="38"/>
      <c r="AP199" s="22"/>
      <c r="AQ199" s="22"/>
      <c r="AR199" s="22"/>
      <c r="AS199" s="8"/>
      <c r="AT199" s="8"/>
      <c r="AU199"/>
      <c r="AV199"/>
      <c r="AW199"/>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c r="EO199" s="41"/>
      <c r="EP199" s="41"/>
      <c r="EQ199" s="41"/>
      <c r="ER199" s="41"/>
      <c r="ES199" s="41"/>
      <c r="ET199" s="41"/>
      <c r="EU199" s="41"/>
      <c r="EV199" s="41"/>
      <c r="EW199" s="41"/>
      <c r="EX199" s="41"/>
      <c r="EY199" s="41"/>
      <c r="EZ199" s="41"/>
      <c r="FA199" s="41"/>
      <c r="FB199" s="41"/>
      <c r="FC199" s="41"/>
      <c r="FD199" s="41"/>
      <c r="FE199" s="41"/>
      <c r="FF199" s="41"/>
      <c r="FG199" s="41"/>
      <c r="FH199" s="41"/>
      <c r="FI199" s="41"/>
      <c r="FJ199" s="41"/>
      <c r="FK199" s="41"/>
      <c r="FL199" s="41"/>
      <c r="FM199" s="41"/>
      <c r="FN199" s="41"/>
      <c r="FO199" s="41"/>
      <c r="FP199" s="41"/>
      <c r="FQ199" s="41"/>
      <c r="FR199" s="41"/>
      <c r="FS199" s="41"/>
      <c r="FT199" s="41"/>
      <c r="FU199" s="41"/>
      <c r="FV199" s="41"/>
      <c r="FW199" s="41"/>
      <c r="FX199" s="41"/>
      <c r="FY199" s="41"/>
      <c r="FZ199" s="41"/>
      <c r="GA199" s="41"/>
      <c r="GB199" s="41"/>
      <c r="GC199" s="41"/>
      <c r="GD199" s="41"/>
      <c r="GE199" s="41"/>
      <c r="GF199" s="41"/>
      <c r="GG199" s="41"/>
      <c r="GH199" s="41"/>
      <c r="GI199" s="41"/>
      <c r="GJ199" s="41"/>
      <c r="GK199" s="41"/>
      <c r="GL199" s="41"/>
      <c r="GM199" s="41"/>
      <c r="GN199" s="41"/>
      <c r="GO199" s="41"/>
      <c r="GP199" s="41"/>
      <c r="GQ199" s="41"/>
      <c r="GR199" s="41"/>
      <c r="GS199" s="41"/>
      <c r="GT199" s="41"/>
      <c r="GU199" s="41"/>
      <c r="GV199" s="41"/>
      <c r="GW199" s="41"/>
      <c r="GX199" s="41"/>
      <c r="GY199" s="41"/>
      <c r="GZ199" s="41"/>
      <c r="HA199" s="41"/>
      <c r="HB199" s="41"/>
      <c r="HC199" s="41"/>
      <c r="HD199" s="41"/>
      <c r="HE199" s="41"/>
      <c r="HF199" s="41"/>
      <c r="HG199" s="41"/>
      <c r="HH199" s="41"/>
      <c r="HI199" s="41"/>
      <c r="HJ199" s="41"/>
      <c r="HK199" s="41"/>
      <c r="HL199" s="41"/>
      <c r="HM199" s="41"/>
      <c r="HN199" s="41"/>
      <c r="HO199" s="41"/>
      <c r="HP199" s="41"/>
      <c r="HQ199" s="41"/>
      <c r="HR199" s="41"/>
      <c r="HS199" s="41"/>
      <c r="HT199" s="41"/>
      <c r="HU199" s="41"/>
      <c r="HV199" s="41"/>
      <c r="HW199" s="41"/>
      <c r="HX199" s="41"/>
      <c r="HY199" s="41"/>
      <c r="HZ199" s="41"/>
      <c r="IA199" s="41"/>
      <c r="IB199" s="41"/>
      <c r="IC199" s="41"/>
      <c r="ID199" s="41"/>
      <c r="IE199" s="41"/>
      <c r="IF199" s="41"/>
      <c r="IG199" s="41"/>
      <c r="IH199" s="41"/>
      <c r="II199" s="41"/>
      <c r="IJ199" s="41"/>
      <c r="IK199" s="41"/>
      <c r="IL199" s="41"/>
      <c r="IM199" s="41"/>
    </row>
    <row r="200" spans="2:247" s="149" customFormat="1" ht="28.5" outlineLevel="1">
      <c r="B200" s="147"/>
      <c r="C200" s="148" t="s">
        <v>32</v>
      </c>
      <c r="E200" s="150"/>
      <c r="F200" s="219"/>
      <c r="G200" s="148" t="str">
        <f>G8</f>
        <v>Gruppe 1</v>
      </c>
      <c r="H200" s="211"/>
      <c r="J200" s="221"/>
      <c r="K200" s="150"/>
      <c r="L200" s="211"/>
      <c r="M200" s="150"/>
      <c r="N200" s="221"/>
      <c r="P200" s="221"/>
      <c r="R200" s="221"/>
      <c r="S200" s="221"/>
      <c r="T200" s="150"/>
      <c r="U200" s="150"/>
      <c r="V200" s="147"/>
      <c r="W200" s="147"/>
      <c r="X200" s="147"/>
      <c r="Y200" s="147"/>
      <c r="Z200" s="147"/>
      <c r="AA200" s="151"/>
      <c r="AB200" s="150"/>
      <c r="AC200" s="150"/>
      <c r="AD200" s="150"/>
      <c r="AE200" s="150"/>
      <c r="AF200" s="150"/>
      <c r="AG200" s="150"/>
      <c r="AH200" s="150"/>
      <c r="AI200" s="150"/>
      <c r="AJ200" s="150"/>
      <c r="AK200" s="150"/>
      <c r="AL200" s="150"/>
      <c r="AM200" s="150"/>
      <c r="AN200" s="152"/>
      <c r="AO200" s="153"/>
      <c r="AP200" s="152"/>
      <c r="AQ200" s="152"/>
      <c r="AR200" s="152"/>
      <c r="AS200" s="154"/>
      <c r="AT200" s="154"/>
      <c r="AU200" s="155"/>
      <c r="AV200" s="155"/>
      <c r="AW200" s="155"/>
      <c r="AX200" s="156"/>
      <c r="AY200" s="156"/>
      <c r="AZ200" s="156"/>
      <c r="BA200" s="156"/>
      <c r="BB200" s="156"/>
      <c r="BC200" s="156"/>
      <c r="BD200" s="156"/>
      <c r="BE200" s="156"/>
      <c r="BF200" s="156"/>
      <c r="BG200" s="156"/>
      <c r="BH200" s="156"/>
      <c r="BI200" s="156"/>
      <c r="BJ200" s="156"/>
      <c r="BK200" s="156"/>
      <c r="BL200" s="156"/>
      <c r="BM200" s="156"/>
      <c r="BN200" s="156"/>
      <c r="BO200" s="156"/>
      <c r="BP200" s="156"/>
      <c r="BQ200" s="156"/>
      <c r="BR200" s="156"/>
      <c r="BS200" s="156"/>
      <c r="BT200" s="156"/>
      <c r="BU200" s="156"/>
      <c r="BV200" s="156"/>
      <c r="BW200" s="156"/>
      <c r="BX200" s="156"/>
      <c r="BY200" s="156"/>
      <c r="BZ200" s="156"/>
      <c r="CA200" s="156"/>
      <c r="CB200" s="156"/>
      <c r="CC200" s="156"/>
      <c r="CD200" s="156"/>
      <c r="CE200" s="156"/>
      <c r="CF200" s="156"/>
      <c r="CG200" s="156"/>
      <c r="CH200" s="156"/>
      <c r="CI200" s="156"/>
      <c r="CJ200" s="156"/>
      <c r="CK200" s="156"/>
      <c r="CL200" s="156"/>
      <c r="CM200" s="156"/>
      <c r="CN200" s="156"/>
      <c r="CO200" s="156"/>
      <c r="CP200" s="156"/>
      <c r="CQ200" s="156"/>
      <c r="CR200" s="156"/>
      <c r="CS200" s="156"/>
      <c r="CT200" s="156"/>
      <c r="CU200" s="156"/>
      <c r="CV200" s="156"/>
      <c r="CW200" s="156"/>
      <c r="CX200" s="156"/>
      <c r="CY200" s="156"/>
      <c r="CZ200" s="156"/>
      <c r="DA200" s="156"/>
      <c r="DB200" s="156"/>
      <c r="DC200" s="156"/>
      <c r="DD200" s="156"/>
      <c r="DE200" s="156"/>
      <c r="DF200" s="156"/>
      <c r="DG200" s="156"/>
      <c r="DH200" s="156"/>
      <c r="DI200" s="156"/>
      <c r="DJ200" s="156"/>
      <c r="DK200" s="156"/>
      <c r="DL200" s="156"/>
      <c r="DM200" s="156"/>
      <c r="DN200" s="156"/>
      <c r="DO200" s="156"/>
      <c r="DP200" s="156"/>
      <c r="DQ200" s="156"/>
      <c r="DR200" s="156"/>
      <c r="DS200" s="156"/>
      <c r="DT200" s="156"/>
      <c r="DU200" s="156"/>
      <c r="DV200" s="156"/>
      <c r="DW200" s="156"/>
      <c r="DX200" s="156"/>
      <c r="DY200" s="156"/>
      <c r="DZ200" s="156"/>
      <c r="EA200" s="156"/>
      <c r="EB200" s="156"/>
      <c r="EC200" s="156"/>
      <c r="ED200" s="156"/>
      <c r="EE200" s="156"/>
      <c r="EF200" s="156"/>
      <c r="EG200" s="156"/>
      <c r="EH200" s="156"/>
      <c r="EI200" s="156"/>
      <c r="EJ200" s="156"/>
      <c r="EK200" s="156"/>
      <c r="EL200" s="156"/>
      <c r="EM200" s="156"/>
      <c r="EN200" s="156"/>
      <c r="EO200" s="156"/>
      <c r="EP200" s="156"/>
      <c r="EQ200" s="156"/>
      <c r="ER200" s="156"/>
      <c r="ES200" s="156"/>
      <c r="ET200" s="156"/>
      <c r="EU200" s="156"/>
      <c r="EV200" s="156"/>
      <c r="EW200" s="156"/>
      <c r="EX200" s="156"/>
      <c r="EY200" s="156"/>
      <c r="EZ200" s="156"/>
      <c r="FA200" s="156"/>
      <c r="FB200" s="156"/>
      <c r="FC200" s="156"/>
      <c r="FD200" s="156"/>
      <c r="FE200" s="156"/>
      <c r="FF200" s="156"/>
      <c r="FG200" s="156"/>
      <c r="FH200" s="156"/>
      <c r="FI200" s="156"/>
      <c r="FJ200" s="156"/>
      <c r="FK200" s="156"/>
      <c r="FL200" s="156"/>
      <c r="FM200" s="156"/>
      <c r="FN200" s="156"/>
      <c r="FO200" s="156"/>
      <c r="FP200" s="156"/>
      <c r="FQ200" s="156"/>
      <c r="FR200" s="156"/>
      <c r="FS200" s="156"/>
      <c r="FT200" s="156"/>
      <c r="FU200" s="156"/>
      <c r="FV200" s="156"/>
      <c r="FW200" s="156"/>
      <c r="FX200" s="156"/>
      <c r="FY200" s="156"/>
      <c r="FZ200" s="156"/>
      <c r="GA200" s="156"/>
      <c r="GB200" s="156"/>
      <c r="GC200" s="156"/>
      <c r="GD200" s="156"/>
      <c r="GE200" s="156"/>
      <c r="GF200" s="156"/>
      <c r="GG200" s="156"/>
      <c r="GH200" s="156"/>
      <c r="GI200" s="156"/>
      <c r="GJ200" s="156"/>
      <c r="GK200" s="156"/>
      <c r="GL200" s="156"/>
      <c r="GM200" s="156"/>
      <c r="GN200" s="156"/>
      <c r="GO200" s="156"/>
      <c r="GP200" s="156"/>
      <c r="GQ200" s="156"/>
      <c r="GR200" s="156"/>
      <c r="GS200" s="156"/>
      <c r="GT200" s="156"/>
      <c r="GU200" s="156"/>
      <c r="GV200" s="156"/>
      <c r="GW200" s="156"/>
      <c r="GX200" s="156"/>
      <c r="GY200" s="156"/>
      <c r="GZ200" s="156"/>
      <c r="HA200" s="156"/>
      <c r="HB200" s="156"/>
      <c r="HC200" s="156"/>
      <c r="HD200" s="156"/>
      <c r="HE200" s="156"/>
      <c r="HF200" s="156"/>
      <c r="HG200" s="156"/>
      <c r="HH200" s="156"/>
      <c r="HI200" s="156"/>
      <c r="HJ200" s="156"/>
      <c r="HK200" s="156"/>
      <c r="HL200" s="156"/>
      <c r="HM200" s="156"/>
      <c r="HN200" s="156"/>
      <c r="HO200" s="156"/>
      <c r="HP200" s="156"/>
      <c r="HQ200" s="156"/>
      <c r="HR200" s="156"/>
      <c r="HS200" s="156"/>
      <c r="HT200" s="156"/>
      <c r="HU200" s="156"/>
      <c r="HV200" s="156"/>
      <c r="HW200" s="156"/>
      <c r="HX200" s="156"/>
      <c r="HY200" s="156"/>
      <c r="HZ200" s="156"/>
      <c r="IA200" s="156"/>
      <c r="IB200" s="156"/>
      <c r="IC200" s="156"/>
      <c r="ID200" s="156"/>
      <c r="IE200" s="156"/>
      <c r="IF200" s="156"/>
      <c r="IG200" s="156"/>
      <c r="IH200" s="156"/>
      <c r="II200" s="156"/>
      <c r="IJ200" s="156"/>
      <c r="IK200" s="156"/>
      <c r="IL200" s="156"/>
      <c r="IM200" s="156"/>
    </row>
    <row r="201" spans="2:247" s="33" customFormat="1" ht="7.5" customHeight="1" outlineLevel="1" thickBot="1">
      <c r="B201" s="18"/>
      <c r="C201" s="19"/>
      <c r="D201" s="20"/>
      <c r="E201" s="19"/>
      <c r="F201" s="164"/>
      <c r="G201" s="20"/>
      <c r="H201" s="164"/>
      <c r="I201" s="19"/>
      <c r="J201" s="164"/>
      <c r="K201" s="19"/>
      <c r="L201" s="164"/>
      <c r="M201" s="19"/>
      <c r="N201" s="164"/>
      <c r="O201" s="19"/>
      <c r="P201" s="164"/>
      <c r="Q201" s="19"/>
      <c r="R201" s="164"/>
      <c r="S201" s="164"/>
      <c r="T201" s="19"/>
      <c r="U201" s="19"/>
      <c r="V201" s="52"/>
      <c r="W201" s="52"/>
      <c r="X201" s="52"/>
      <c r="Y201" s="52"/>
      <c r="Z201" s="52"/>
      <c r="AA201" s="37"/>
      <c r="AB201" s="35"/>
      <c r="AC201" s="35"/>
      <c r="AD201" s="35"/>
      <c r="AE201" s="35"/>
      <c r="AF201" s="35"/>
      <c r="AG201" s="35"/>
      <c r="AH201" s="35"/>
      <c r="AI201" s="35"/>
      <c r="AJ201" s="35"/>
      <c r="AK201" s="35"/>
      <c r="AL201" s="35"/>
      <c r="AM201" s="35"/>
      <c r="AN201" s="22"/>
      <c r="AO201" s="38"/>
      <c r="AP201" s="22"/>
      <c r="AQ201" s="22"/>
      <c r="AR201" s="22"/>
      <c r="AS201" s="8"/>
      <c r="AT201" s="8"/>
      <c r="AU201"/>
      <c r="AV201"/>
      <c r="AW20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c r="EO201" s="41"/>
      <c r="EP201" s="41"/>
      <c r="EQ201" s="41"/>
      <c r="ER201" s="41"/>
      <c r="ES201" s="41"/>
      <c r="ET201" s="41"/>
      <c r="EU201" s="41"/>
      <c r="EV201" s="41"/>
      <c r="EW201" s="41"/>
      <c r="EX201" s="41"/>
      <c r="EY201" s="41"/>
      <c r="EZ201" s="41"/>
      <c r="FA201" s="41"/>
      <c r="FB201" s="41"/>
      <c r="FC201" s="41"/>
      <c r="FD201" s="41"/>
      <c r="FE201" s="41"/>
      <c r="FF201" s="41"/>
      <c r="FG201" s="41"/>
      <c r="FH201" s="41"/>
      <c r="FI201" s="41"/>
      <c r="FJ201" s="41"/>
      <c r="FK201" s="41"/>
      <c r="FL201" s="41"/>
      <c r="FM201" s="41"/>
      <c r="FN201" s="41"/>
      <c r="FO201" s="41"/>
      <c r="FP201" s="41"/>
      <c r="FQ201" s="41"/>
      <c r="FR201" s="41"/>
      <c r="FS201" s="41"/>
      <c r="FT201" s="41"/>
      <c r="FU201" s="41"/>
      <c r="FV201" s="41"/>
      <c r="FW201" s="41"/>
      <c r="FX201" s="41"/>
      <c r="FY201" s="41"/>
      <c r="FZ201" s="41"/>
      <c r="GA201" s="41"/>
      <c r="GB201" s="41"/>
      <c r="GC201" s="41"/>
      <c r="GD201" s="41"/>
      <c r="GE201" s="41"/>
      <c r="GF201" s="41"/>
      <c r="GG201" s="41"/>
      <c r="GH201" s="41"/>
      <c r="GI201" s="41"/>
      <c r="GJ201" s="41"/>
      <c r="GK201" s="41"/>
      <c r="GL201" s="41"/>
      <c r="GM201" s="41"/>
      <c r="GN201" s="41"/>
      <c r="GO201" s="41"/>
      <c r="GP201" s="41"/>
      <c r="GQ201" s="41"/>
      <c r="GR201" s="41"/>
      <c r="GS201" s="41"/>
      <c r="GT201" s="41"/>
      <c r="GU201" s="41"/>
      <c r="GV201" s="41"/>
      <c r="GW201" s="41"/>
      <c r="GX201" s="41"/>
      <c r="GY201" s="41"/>
      <c r="GZ201" s="41"/>
      <c r="HA201" s="41"/>
      <c r="HB201" s="41"/>
      <c r="HC201" s="41"/>
      <c r="HD201" s="41"/>
      <c r="HE201" s="41"/>
      <c r="HF201" s="41"/>
      <c r="HG201" s="41"/>
      <c r="HH201" s="41"/>
      <c r="HI201" s="41"/>
      <c r="HJ201" s="41"/>
      <c r="HK201" s="41"/>
      <c r="HL201" s="41"/>
      <c r="HM201" s="41"/>
      <c r="HN201" s="41"/>
      <c r="HO201" s="41"/>
      <c r="HP201" s="41"/>
      <c r="HQ201" s="41"/>
      <c r="HR201" s="41"/>
      <c r="HS201" s="41"/>
      <c r="HT201" s="41"/>
      <c r="HU201" s="41"/>
      <c r="HV201" s="41"/>
      <c r="HW201" s="41"/>
      <c r="HX201" s="41"/>
      <c r="HY201" s="41"/>
      <c r="HZ201" s="41"/>
      <c r="IA201" s="41"/>
      <c r="IB201" s="41"/>
      <c r="IC201" s="41"/>
      <c r="ID201" s="41"/>
      <c r="IE201" s="41"/>
      <c r="IF201" s="41"/>
      <c r="IG201" s="41"/>
      <c r="IH201" s="41"/>
      <c r="II201" s="41"/>
      <c r="IJ201" s="41"/>
      <c r="IK201" s="41"/>
      <c r="IL201" s="41"/>
      <c r="IM201" s="41"/>
    </row>
    <row r="202" spans="2:247" s="33" customFormat="1" ht="7.5" customHeight="1" thickTop="1">
      <c r="B202" s="34"/>
      <c r="C202" s="35"/>
      <c r="D202" s="36"/>
      <c r="E202" s="35"/>
      <c r="F202" s="210"/>
      <c r="G202" s="36"/>
      <c r="H202" s="210"/>
      <c r="I202" s="35"/>
      <c r="J202" s="210"/>
      <c r="K202" s="35"/>
      <c r="L202" s="210"/>
      <c r="M202" s="35"/>
      <c r="N202" s="210"/>
      <c r="O202" s="35"/>
      <c r="P202" s="210"/>
      <c r="Q202" s="35"/>
      <c r="R202" s="210"/>
      <c r="S202" s="210"/>
      <c r="T202" s="35"/>
      <c r="U202" s="35"/>
      <c r="V202" s="52"/>
      <c r="W202" s="52"/>
      <c r="X202" s="52"/>
      <c r="Y202" s="52"/>
      <c r="Z202" s="52"/>
      <c r="AA202" s="37"/>
      <c r="AB202" s="35"/>
      <c r="AC202" s="35"/>
      <c r="AD202" s="35"/>
      <c r="AE202" s="35"/>
      <c r="AF202" s="35"/>
      <c r="AG202" s="35"/>
      <c r="AH202" s="35"/>
      <c r="AI202" s="35"/>
      <c r="AJ202" s="35"/>
      <c r="AK202" s="35"/>
      <c r="AL202" s="35"/>
      <c r="AM202" s="35"/>
      <c r="AN202" s="22"/>
      <c r="AO202" s="38"/>
      <c r="AP202" s="22"/>
      <c r="AQ202" s="22"/>
      <c r="AR202" s="22"/>
      <c r="AS202" s="8"/>
      <c r="AT202" s="8"/>
      <c r="AU202"/>
      <c r="AV202"/>
      <c r="AW202"/>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c r="ER202" s="41"/>
      <c r="ES202" s="41"/>
      <c r="ET202" s="41"/>
      <c r="EU202" s="41"/>
      <c r="EV202" s="41"/>
      <c r="EW202" s="41"/>
      <c r="EX202" s="41"/>
      <c r="EY202" s="41"/>
      <c r="EZ202" s="41"/>
      <c r="FA202" s="41"/>
      <c r="FB202" s="41"/>
      <c r="FC202" s="41"/>
      <c r="FD202" s="41"/>
      <c r="FE202" s="41"/>
      <c r="FF202" s="41"/>
      <c r="FG202" s="41"/>
      <c r="FH202" s="41"/>
      <c r="FI202" s="41"/>
      <c r="FJ202" s="41"/>
      <c r="FK202" s="41"/>
      <c r="FL202" s="41"/>
      <c r="FM202" s="41"/>
      <c r="FN202" s="41"/>
      <c r="FO202" s="41"/>
      <c r="FP202" s="41"/>
      <c r="FQ202" s="41"/>
      <c r="FR202" s="41"/>
      <c r="FS202" s="41"/>
      <c r="FT202" s="41"/>
      <c r="FU202" s="41"/>
      <c r="FV202" s="41"/>
      <c r="FW202" s="41"/>
      <c r="FX202" s="41"/>
      <c r="FY202" s="41"/>
      <c r="FZ202" s="41"/>
      <c r="GA202" s="41"/>
      <c r="GB202" s="41"/>
      <c r="GC202" s="41"/>
      <c r="GD202" s="41"/>
      <c r="GE202" s="41"/>
      <c r="GF202" s="41"/>
      <c r="GG202" s="41"/>
      <c r="GH202" s="41"/>
      <c r="GI202" s="41"/>
      <c r="GJ202" s="41"/>
      <c r="GK202" s="41"/>
      <c r="GL202" s="41"/>
      <c r="GM202" s="41"/>
      <c r="GN202" s="41"/>
      <c r="GO202" s="41"/>
      <c r="GP202" s="41"/>
      <c r="GQ202" s="41"/>
      <c r="GR202" s="41"/>
      <c r="GS202" s="41"/>
      <c r="GT202" s="41"/>
      <c r="GU202" s="41"/>
      <c r="GV202" s="41"/>
      <c r="GW202" s="41"/>
      <c r="GX202" s="41"/>
      <c r="GY202" s="41"/>
      <c r="GZ202" s="41"/>
      <c r="HA202" s="41"/>
      <c r="HB202" s="41"/>
      <c r="HC202" s="41"/>
      <c r="HD202" s="41"/>
      <c r="HE202" s="41"/>
      <c r="HF202" s="41"/>
      <c r="HG202" s="41"/>
      <c r="HH202" s="41"/>
      <c r="HI202" s="41"/>
      <c r="HJ202" s="41"/>
      <c r="HK202" s="41"/>
      <c r="HL202" s="41"/>
      <c r="HM202" s="41"/>
      <c r="HN202" s="41"/>
      <c r="HO202" s="41"/>
      <c r="HP202" s="41"/>
      <c r="HQ202" s="41"/>
      <c r="HR202" s="41"/>
      <c r="HS202" s="41"/>
      <c r="HT202" s="41"/>
      <c r="HU202" s="41"/>
      <c r="HV202" s="41"/>
      <c r="HW202" s="41"/>
      <c r="HX202" s="41"/>
      <c r="HY202" s="41"/>
      <c r="HZ202" s="41"/>
      <c r="IA202" s="41"/>
      <c r="IB202" s="41"/>
      <c r="IC202" s="41"/>
      <c r="ID202" s="41"/>
      <c r="IE202" s="41"/>
      <c r="IF202" s="41"/>
      <c r="IG202" s="41"/>
      <c r="IH202" s="41"/>
      <c r="II202" s="41"/>
      <c r="IJ202" s="41"/>
      <c r="IK202" s="41"/>
      <c r="IL202" s="41"/>
      <c r="IM202" s="41"/>
    </row>
    <row r="203" spans="2:49" s="4" customFormat="1" ht="18">
      <c r="B203" s="2" t="s">
        <v>28</v>
      </c>
      <c r="C203" s="65"/>
      <c r="D203" s="112" t="s">
        <v>0</v>
      </c>
      <c r="E203" s="392">
        <f>Robin!$K$2</f>
        <v>18</v>
      </c>
      <c r="F203" s="392"/>
      <c r="G203" s="392">
        <f>Robin!$O$2</f>
        <v>21</v>
      </c>
      <c r="H203" s="392"/>
      <c r="I203" s="392">
        <f>Robin!$H$2</f>
        <v>16</v>
      </c>
      <c r="J203" s="392"/>
      <c r="K203" s="392">
        <f>Robin!$L$2</f>
        <v>19</v>
      </c>
      <c r="L203" s="392"/>
      <c r="M203" s="392">
        <f>Robin!$F$2</f>
        <v>15</v>
      </c>
      <c r="N203" s="392"/>
      <c r="O203" s="392">
        <f>Robin!$N$2</f>
        <v>20</v>
      </c>
      <c r="P203" s="392"/>
      <c r="Q203" s="392">
        <f>Robin!$Q$2</f>
        <v>22</v>
      </c>
      <c r="R203" s="392"/>
      <c r="S203" s="5"/>
      <c r="T203" s="2"/>
      <c r="U203" s="2"/>
      <c r="V203" s="53"/>
      <c r="W203" s="53"/>
      <c r="X203" s="53"/>
      <c r="Y203" s="53"/>
      <c r="Z203" s="53"/>
      <c r="AA203" s="6"/>
      <c r="AB203" s="6"/>
      <c r="AC203" s="6"/>
      <c r="AD203" s="6"/>
      <c r="AE203" s="6"/>
      <c r="AF203" s="6"/>
      <c r="AG203" s="6"/>
      <c r="AH203" s="6"/>
      <c r="AI203" s="6"/>
      <c r="AJ203" s="6"/>
      <c r="AK203" s="6"/>
      <c r="AL203" s="6"/>
      <c r="AM203" s="6"/>
      <c r="AN203" s="6"/>
      <c r="AO203" s="6"/>
      <c r="AP203" s="6"/>
      <c r="AQ203" s="6"/>
      <c r="AR203" s="6"/>
      <c r="AS203" s="8"/>
      <c r="AT203" s="8"/>
      <c r="AU203"/>
      <c r="AV203"/>
      <c r="AW203"/>
    </row>
    <row r="204" spans="3:49" s="4" customFormat="1" ht="21" customHeight="1">
      <c r="C204" s="66"/>
      <c r="D204" s="113"/>
      <c r="E204" s="400" t="str">
        <f>Robin!$C$15</f>
        <v>Tiger Augsburg 2</v>
      </c>
      <c r="F204" s="394"/>
      <c r="G204" s="400" t="str">
        <f>Robin!$C$27</f>
        <v>Germania Bayreuth 4</v>
      </c>
      <c r="H204" s="394"/>
      <c r="I204" s="400" t="str">
        <f>Robin!$C$45</f>
        <v>Castra Regina Regensburg 1</v>
      </c>
      <c r="J204" s="394"/>
      <c r="K204" s="400" t="str">
        <f>Robin!$C$21</f>
        <v>Delphin München 1</v>
      </c>
      <c r="L204" s="394"/>
      <c r="M204" s="400" t="str">
        <f>Robin!$C$33</f>
        <v>Raubritter Hallstadt 1</v>
      </c>
      <c r="N204" s="394"/>
      <c r="O204" s="400" t="str">
        <f>Robin!$C$3</f>
        <v>BSC Pfaffenhofen 1</v>
      </c>
      <c r="P204" s="394"/>
      <c r="Q204" s="400" t="str">
        <f>Robin!$C$9</f>
        <v>Delphin München 2</v>
      </c>
      <c r="R204" s="394"/>
      <c r="S204" s="262"/>
      <c r="V204" s="53"/>
      <c r="W204" s="53"/>
      <c r="X204" s="53"/>
      <c r="Y204" s="53"/>
      <c r="Z204" s="53"/>
      <c r="AA204" s="6"/>
      <c r="AB204" s="6"/>
      <c r="AC204" s="6"/>
      <c r="AD204" s="6"/>
      <c r="AE204" s="6"/>
      <c r="AF204" s="6"/>
      <c r="AG204" s="6"/>
      <c r="AH204" s="6"/>
      <c r="AI204" s="6"/>
      <c r="AJ204" s="6"/>
      <c r="AK204" s="6"/>
      <c r="AL204" s="6"/>
      <c r="AM204" s="6"/>
      <c r="AN204" s="6"/>
      <c r="AO204" s="6"/>
      <c r="AP204" s="6"/>
      <c r="AQ204" s="6"/>
      <c r="AR204" s="6"/>
      <c r="AS204" s="8"/>
      <c r="AT204" s="8"/>
      <c r="AU204"/>
      <c r="AV204"/>
      <c r="AW204"/>
    </row>
    <row r="205" spans="3:49" s="4" customFormat="1" ht="21" customHeight="1">
      <c r="C205" s="2"/>
      <c r="D205" s="113"/>
      <c r="E205" s="401"/>
      <c r="F205" s="396"/>
      <c r="G205" s="401"/>
      <c r="H205" s="396"/>
      <c r="I205" s="401"/>
      <c r="J205" s="396"/>
      <c r="K205" s="401"/>
      <c r="L205" s="396"/>
      <c r="M205" s="401"/>
      <c r="N205" s="396"/>
      <c r="O205" s="401"/>
      <c r="P205" s="396"/>
      <c r="Q205" s="401"/>
      <c r="R205" s="396"/>
      <c r="S205" s="262"/>
      <c r="V205" s="53"/>
      <c r="W205" s="53"/>
      <c r="X205" s="53"/>
      <c r="Y205" s="53"/>
      <c r="Z205" s="53"/>
      <c r="AA205" s="6"/>
      <c r="AB205" s="6"/>
      <c r="AC205" s="6"/>
      <c r="AD205" s="6"/>
      <c r="AE205" s="6"/>
      <c r="AF205" s="6"/>
      <c r="AG205" s="6"/>
      <c r="AH205" s="6"/>
      <c r="AI205" s="6"/>
      <c r="AJ205" s="6"/>
      <c r="AK205" s="6"/>
      <c r="AL205" s="6"/>
      <c r="AM205" s="6"/>
      <c r="AN205" s="6"/>
      <c r="AO205" s="6"/>
      <c r="AP205" s="6"/>
      <c r="AQ205" s="6"/>
      <c r="AR205" s="6"/>
      <c r="AS205" s="8"/>
      <c r="AT205" s="8"/>
      <c r="AU205"/>
      <c r="AV205"/>
      <c r="AW205"/>
    </row>
    <row r="206" spans="3:49" s="4" customFormat="1" ht="21" customHeight="1">
      <c r="C206" s="2"/>
      <c r="D206" s="113"/>
      <c r="E206" s="401"/>
      <c r="F206" s="396"/>
      <c r="G206" s="401"/>
      <c r="H206" s="396"/>
      <c r="I206" s="401"/>
      <c r="J206" s="396"/>
      <c r="K206" s="401"/>
      <c r="L206" s="396"/>
      <c r="M206" s="401"/>
      <c r="N206" s="396"/>
      <c r="O206" s="401"/>
      <c r="P206" s="396"/>
      <c r="Q206" s="401"/>
      <c r="R206" s="396"/>
      <c r="S206" s="262"/>
      <c r="V206" s="53"/>
      <c r="W206" s="53"/>
      <c r="X206" s="53"/>
      <c r="Y206" s="53"/>
      <c r="Z206" s="53"/>
      <c r="AA206" s="6"/>
      <c r="AB206" s="6"/>
      <c r="AC206" s="6"/>
      <c r="AD206" s="6"/>
      <c r="AE206" s="6"/>
      <c r="AF206" s="6"/>
      <c r="AG206" s="6"/>
      <c r="AH206" s="6"/>
      <c r="AI206" s="6"/>
      <c r="AJ206" s="6"/>
      <c r="AK206" s="6"/>
      <c r="AL206" s="6"/>
      <c r="AM206" s="6"/>
      <c r="AN206" s="6"/>
      <c r="AO206" s="6"/>
      <c r="AP206" s="6"/>
      <c r="AQ206" s="6"/>
      <c r="AR206" s="6"/>
      <c r="AS206" s="8"/>
      <c r="AT206" s="8"/>
      <c r="AU206"/>
      <c r="AV206"/>
      <c r="AW206"/>
    </row>
    <row r="207" spans="4:49" s="4" customFormat="1" ht="21" customHeight="1">
      <c r="D207" s="113"/>
      <c r="E207" s="401"/>
      <c r="F207" s="396"/>
      <c r="G207" s="401"/>
      <c r="H207" s="396"/>
      <c r="I207" s="401"/>
      <c r="J207" s="396"/>
      <c r="K207" s="401"/>
      <c r="L207" s="396"/>
      <c r="M207" s="401"/>
      <c r="N207" s="396"/>
      <c r="O207" s="401"/>
      <c r="P207" s="396"/>
      <c r="Q207" s="401"/>
      <c r="R207" s="396"/>
      <c r="S207" s="262"/>
      <c r="V207" s="53"/>
      <c r="W207" s="53"/>
      <c r="X207" s="53"/>
      <c r="Y207" s="53"/>
      <c r="Z207" s="53"/>
      <c r="AA207" s="6"/>
      <c r="AB207" s="6"/>
      <c r="AC207" s="6"/>
      <c r="AD207" s="6"/>
      <c r="AE207" s="6"/>
      <c r="AF207" s="6"/>
      <c r="AG207" s="6"/>
      <c r="AH207" s="6"/>
      <c r="AI207" s="6"/>
      <c r="AJ207" s="6"/>
      <c r="AK207" s="6"/>
      <c r="AL207" s="6"/>
      <c r="AM207" s="6"/>
      <c r="AN207" s="6"/>
      <c r="AO207" s="6"/>
      <c r="AP207" s="6"/>
      <c r="AQ207" s="6"/>
      <c r="AR207" s="6"/>
      <c r="AS207" s="8"/>
      <c r="AT207" s="8"/>
      <c r="AU207"/>
      <c r="AV207"/>
      <c r="AW207"/>
    </row>
    <row r="208" spans="3:49" s="4" customFormat="1" ht="21" customHeight="1">
      <c r="C208" s="103" t="str">
        <f>Robin!$C$39</f>
        <v>SW Würzburg 2</v>
      </c>
      <c r="D208" s="114"/>
      <c r="E208" s="401"/>
      <c r="F208" s="396"/>
      <c r="G208" s="401"/>
      <c r="H208" s="396"/>
      <c r="I208" s="401"/>
      <c r="J208" s="396"/>
      <c r="K208" s="401"/>
      <c r="L208" s="396"/>
      <c r="M208" s="401"/>
      <c r="N208" s="396"/>
      <c r="O208" s="401"/>
      <c r="P208" s="396"/>
      <c r="Q208" s="401"/>
      <c r="R208" s="396"/>
      <c r="S208" s="262"/>
      <c r="V208" s="53"/>
      <c r="W208" s="53"/>
      <c r="X208" s="53"/>
      <c r="Y208" s="53"/>
      <c r="Z208" s="53"/>
      <c r="AA208" s="6"/>
      <c r="AB208" s="6"/>
      <c r="AC208" s="6"/>
      <c r="AD208" s="6"/>
      <c r="AE208" s="6"/>
      <c r="AF208" s="6"/>
      <c r="AG208" s="6"/>
      <c r="AH208" s="6"/>
      <c r="AI208" s="6"/>
      <c r="AJ208" s="6"/>
      <c r="AK208" s="6"/>
      <c r="AL208" s="6"/>
      <c r="AM208" s="6"/>
      <c r="AN208" s="6"/>
      <c r="AO208" s="6"/>
      <c r="AP208" s="6"/>
      <c r="AQ208" s="6"/>
      <c r="AR208" s="6"/>
      <c r="AS208" s="8"/>
      <c r="AT208" s="8"/>
      <c r="AU208"/>
      <c r="AV208"/>
      <c r="AW208"/>
    </row>
    <row r="209" spans="4:49" s="4" customFormat="1" ht="21" customHeight="1">
      <c r="D209" s="113"/>
      <c r="E209" s="402"/>
      <c r="F209" s="398"/>
      <c r="G209" s="402"/>
      <c r="H209" s="398"/>
      <c r="I209" s="402"/>
      <c r="J209" s="398"/>
      <c r="K209" s="402"/>
      <c r="L209" s="398"/>
      <c r="M209" s="402"/>
      <c r="N209" s="398"/>
      <c r="O209" s="402"/>
      <c r="P209" s="398"/>
      <c r="Q209" s="402"/>
      <c r="R209" s="398"/>
      <c r="S209" s="262"/>
      <c r="V209" s="53"/>
      <c r="W209" s="53"/>
      <c r="X209" s="53"/>
      <c r="Y209" s="53"/>
      <c r="Z209" s="53"/>
      <c r="AA209" s="6"/>
      <c r="AB209" s="6"/>
      <c r="AC209" s="6"/>
      <c r="AD209" s="6"/>
      <c r="AE209" s="6"/>
      <c r="AF209" s="6"/>
      <c r="AG209" s="6"/>
      <c r="AH209" s="6"/>
      <c r="AI209" s="6"/>
      <c r="AJ209" s="6"/>
      <c r="AK209" s="6"/>
      <c r="AL209" s="6"/>
      <c r="AM209" s="6"/>
      <c r="AN209" s="6"/>
      <c r="AO209" s="6"/>
      <c r="AP209" s="6"/>
      <c r="AQ209" s="6"/>
      <c r="AR209" s="6"/>
      <c r="AS209" s="8"/>
      <c r="AT209" s="8"/>
      <c r="AU209"/>
      <c r="AV209"/>
      <c r="AW209"/>
    </row>
    <row r="210" spans="4:49" s="4" customFormat="1" ht="19.5" customHeight="1">
      <c r="D210" s="113" t="str">
        <f>D18</f>
        <v>Team</v>
      </c>
      <c r="E210" s="392" t="s">
        <v>58</v>
      </c>
      <c r="F210" s="392"/>
      <c r="G210" s="392" t="s">
        <v>65</v>
      </c>
      <c r="H210" s="392"/>
      <c r="I210" s="392" t="s">
        <v>63</v>
      </c>
      <c r="J210" s="392"/>
      <c r="K210" s="392" t="s">
        <v>60</v>
      </c>
      <c r="L210" s="392"/>
      <c r="M210" s="392" t="s">
        <v>56</v>
      </c>
      <c r="N210" s="392"/>
      <c r="O210" s="392" t="s">
        <v>57</v>
      </c>
      <c r="P210" s="392"/>
      <c r="Q210" s="392" t="s">
        <v>59</v>
      </c>
      <c r="R210" s="392"/>
      <c r="S210" s="5"/>
      <c r="V210" s="53"/>
      <c r="W210" s="53"/>
      <c r="X210" s="53"/>
      <c r="Y210" s="53"/>
      <c r="Z210" s="53"/>
      <c r="AA210" s="6"/>
      <c r="AB210" s="6"/>
      <c r="AC210" s="6"/>
      <c r="AD210" s="6"/>
      <c r="AE210" s="6"/>
      <c r="AF210" s="6"/>
      <c r="AG210" s="6"/>
      <c r="AH210" s="6"/>
      <c r="AI210" s="6"/>
      <c r="AJ210" s="6"/>
      <c r="AK210" s="6"/>
      <c r="AL210" s="6"/>
      <c r="AM210" s="6"/>
      <c r="AN210" s="6"/>
      <c r="AO210" s="6"/>
      <c r="AP210" s="6"/>
      <c r="AQ210" s="6"/>
      <c r="AR210" s="6"/>
      <c r="AS210" s="8"/>
      <c r="AT210" s="8"/>
      <c r="AU210"/>
      <c r="AV210"/>
      <c r="AW210"/>
    </row>
    <row r="211" spans="4:49" s="4" customFormat="1" ht="19.5" customHeight="1">
      <c r="D211" s="113"/>
      <c r="E211" s="5"/>
      <c r="F211" s="158"/>
      <c r="G211" s="5"/>
      <c r="H211" s="158"/>
      <c r="I211" s="5"/>
      <c r="J211" s="158"/>
      <c r="K211" s="5"/>
      <c r="L211" s="158"/>
      <c r="M211" s="5"/>
      <c r="N211" s="158"/>
      <c r="O211" s="5"/>
      <c r="P211" s="158"/>
      <c r="Q211" s="5"/>
      <c r="R211" s="158"/>
      <c r="S211" s="158"/>
      <c r="V211" s="53"/>
      <c r="W211" s="53"/>
      <c r="X211" s="53"/>
      <c r="Y211" s="53"/>
      <c r="Z211" s="53"/>
      <c r="AA211" s="6"/>
      <c r="AB211" s="6"/>
      <c r="AC211" s="6"/>
      <c r="AD211" s="6"/>
      <c r="AE211" s="6"/>
      <c r="AF211" s="6"/>
      <c r="AG211" s="6"/>
      <c r="AH211" s="6"/>
      <c r="AI211" s="6"/>
      <c r="AJ211" s="6"/>
      <c r="AK211" s="6"/>
      <c r="AL211" s="6"/>
      <c r="AM211" s="6"/>
      <c r="AN211" s="6"/>
      <c r="AO211" s="6"/>
      <c r="AP211" s="6"/>
      <c r="AQ211" s="6"/>
      <c r="AR211" s="6"/>
      <c r="AS211" s="8"/>
      <c r="AT211" s="8"/>
      <c r="AU211"/>
      <c r="AV211"/>
      <c r="AW211"/>
    </row>
    <row r="212" spans="4:49" s="4" customFormat="1" ht="19.5" customHeight="1">
      <c r="D212" s="113"/>
      <c r="E212" s="5"/>
      <c r="F212" s="158"/>
      <c r="G212" s="5"/>
      <c r="H212" s="158"/>
      <c r="I212" s="5"/>
      <c r="J212" s="158"/>
      <c r="K212" s="5"/>
      <c r="L212" s="158"/>
      <c r="M212" s="5"/>
      <c r="N212" s="158"/>
      <c r="O212" s="5"/>
      <c r="P212" s="158"/>
      <c r="Q212" s="5"/>
      <c r="R212" s="158"/>
      <c r="S212" s="158"/>
      <c r="T212" s="5" t="s">
        <v>2</v>
      </c>
      <c r="U212" s="5" t="s">
        <v>2</v>
      </c>
      <c r="V212" s="53"/>
      <c r="W212" s="53"/>
      <c r="X212" s="53"/>
      <c r="Y212" s="53"/>
      <c r="Z212" s="53"/>
      <c r="AA212" s="6"/>
      <c r="AB212" s="6"/>
      <c r="AC212" s="6"/>
      <c r="AD212" s="6"/>
      <c r="AE212" s="6"/>
      <c r="AF212" s="6"/>
      <c r="AG212" s="6"/>
      <c r="AH212" s="6"/>
      <c r="AI212" s="6"/>
      <c r="AJ212" s="6"/>
      <c r="AK212" s="6"/>
      <c r="AL212" s="6"/>
      <c r="AM212" s="6"/>
      <c r="AN212" s="6"/>
      <c r="AO212" s="6"/>
      <c r="AP212" s="6"/>
      <c r="AQ212" s="6"/>
      <c r="AR212" s="6"/>
      <c r="AS212" s="8"/>
      <c r="AT212" s="8"/>
      <c r="AU212"/>
      <c r="AV212"/>
      <c r="AW212"/>
    </row>
    <row r="213" spans="2:49" s="4" customFormat="1" ht="18">
      <c r="B213" s="4" t="s">
        <v>3</v>
      </c>
      <c r="C213" s="4" t="s">
        <v>4</v>
      </c>
      <c r="D213" s="115" t="s">
        <v>18</v>
      </c>
      <c r="E213" s="4" t="s">
        <v>1</v>
      </c>
      <c r="F213" s="327" t="s">
        <v>54</v>
      </c>
      <c r="G213" s="4" t="s">
        <v>1</v>
      </c>
      <c r="H213" s="327" t="s">
        <v>54</v>
      </c>
      <c r="I213" s="4" t="s">
        <v>1</v>
      </c>
      <c r="J213" s="327" t="s">
        <v>54</v>
      </c>
      <c r="K213" s="4" t="s">
        <v>1</v>
      </c>
      <c r="L213" s="327" t="s">
        <v>54</v>
      </c>
      <c r="M213" s="4" t="s">
        <v>1</v>
      </c>
      <c r="N213" s="327" t="s">
        <v>54</v>
      </c>
      <c r="O213" s="4" t="s">
        <v>1</v>
      </c>
      <c r="P213" s="327" t="s">
        <v>54</v>
      </c>
      <c r="Q213" s="4" t="s">
        <v>1</v>
      </c>
      <c r="R213" s="327" t="s">
        <v>54</v>
      </c>
      <c r="S213" s="273" t="s">
        <v>219</v>
      </c>
      <c r="T213" s="4" t="s">
        <v>1</v>
      </c>
      <c r="U213" s="4" t="s">
        <v>5</v>
      </c>
      <c r="V213" s="53"/>
      <c r="W213" s="53" t="s">
        <v>34</v>
      </c>
      <c r="X213" s="53"/>
      <c r="Y213" s="53"/>
      <c r="Z213" s="53"/>
      <c r="AA213" s="6"/>
      <c r="AB213" s="6"/>
      <c r="AC213" s="6"/>
      <c r="AD213" s="6"/>
      <c r="AE213" s="6"/>
      <c r="AF213" s="6"/>
      <c r="AG213" s="6"/>
      <c r="AH213" s="6"/>
      <c r="AI213" s="6"/>
      <c r="AJ213" s="6"/>
      <c r="AK213" s="6"/>
      <c r="AL213" s="6"/>
      <c r="AM213" s="6"/>
      <c r="AN213" s="6"/>
      <c r="AO213" s="6"/>
      <c r="AP213" s="6"/>
      <c r="AQ213" s="6"/>
      <c r="AR213" s="6"/>
      <c r="AS213" s="8"/>
      <c r="AT213" s="8"/>
      <c r="AU213"/>
      <c r="AV213"/>
      <c r="AW213"/>
    </row>
    <row r="214" spans="2:49" s="4" customFormat="1" ht="19.5" customHeight="1">
      <c r="B214" s="3">
        <v>1</v>
      </c>
      <c r="C214" s="143" t="str">
        <f>Robin!$C$40</f>
        <v>Gladisch Eberhard</v>
      </c>
      <c r="D214" s="109">
        <f>Robin!$D$40</f>
        <v>16097</v>
      </c>
      <c r="E214" s="3">
        <f>Eingaben!E74</f>
        <v>176</v>
      </c>
      <c r="F214" s="277">
        <f>Eingaben!F74</f>
        <v>0</v>
      </c>
      <c r="G214" s="3">
        <f>Eingaben!G74</f>
        <v>202</v>
      </c>
      <c r="H214" s="277">
        <f>Eingaben!H74</f>
        <v>0</v>
      </c>
      <c r="I214" s="3">
        <f>Eingaben!I74</f>
        <v>228</v>
      </c>
      <c r="J214" s="277">
        <f>Eingaben!J74</f>
        <v>1</v>
      </c>
      <c r="K214" s="3">
        <f>Eingaben!K74</f>
        <v>210</v>
      </c>
      <c r="L214" s="277">
        <f>Eingaben!L74</f>
        <v>1</v>
      </c>
      <c r="M214" s="3">
        <f>Eingaben!M74</f>
        <v>246</v>
      </c>
      <c r="N214" s="277">
        <f>Eingaben!N74</f>
        <v>1</v>
      </c>
      <c r="O214" s="3">
        <f>Eingaben!O74</f>
        <v>176</v>
      </c>
      <c r="P214" s="277">
        <f>Eingaben!P74</f>
        <v>0</v>
      </c>
      <c r="Q214" s="3">
        <f>Eingaben!Q74</f>
        <v>194</v>
      </c>
      <c r="R214" s="277">
        <f>Eingaben!R74</f>
        <v>1</v>
      </c>
      <c r="S214" s="279">
        <f>Eingaben!S74</f>
        <v>0</v>
      </c>
      <c r="T214" s="3">
        <f>Eingaben!T74</f>
        <v>1432</v>
      </c>
      <c r="U214" s="281">
        <f>Eingaben!U74</f>
        <v>4</v>
      </c>
      <c r="V214" s="190">
        <f>COUNTIF(E214,"&gt;0")+COUNTIF(G214,"&gt;0")+COUNTIF(I214,"&gt;0")+COUNTIF(K214,"&gt;0")+COUNTIF(M214,"&gt;0")+COUNTIF(Q214,"&gt;0")+COUNTIF(O214,"&gt;0")</f>
        <v>7</v>
      </c>
      <c r="W214" s="53"/>
      <c r="X214" s="53"/>
      <c r="Y214" s="53"/>
      <c r="Z214" s="53"/>
      <c r="AA214" s="6"/>
      <c r="AB214" s="6"/>
      <c r="AC214" s="6"/>
      <c r="AD214" s="6"/>
      <c r="AE214" s="6"/>
      <c r="AF214" s="6"/>
      <c r="AG214" s="6"/>
      <c r="AH214" s="6"/>
      <c r="AI214" s="6"/>
      <c r="AJ214" s="6"/>
      <c r="AK214" s="6"/>
      <c r="AL214" s="6"/>
      <c r="AM214" s="6"/>
      <c r="AN214" s="6"/>
      <c r="AO214" s="6"/>
      <c r="AP214" s="6"/>
      <c r="AQ214" s="6"/>
      <c r="AR214" s="6"/>
      <c r="AS214" s="8"/>
      <c r="AT214" s="8"/>
      <c r="AU214"/>
      <c r="AV214"/>
      <c r="AW214"/>
    </row>
    <row r="215" spans="2:49" s="4" customFormat="1" ht="19.5" customHeight="1">
      <c r="B215" s="3">
        <v>2</v>
      </c>
      <c r="C215" s="143" t="str">
        <f>Robin!$C$41</f>
        <v>Fiedler Bernd</v>
      </c>
      <c r="D215" s="109">
        <f>Robin!$D$41</f>
        <v>16101</v>
      </c>
      <c r="E215" s="3">
        <f>Eingaben!E75</f>
        <v>203</v>
      </c>
      <c r="F215" s="277">
        <f>Eingaben!F75</f>
        <v>1</v>
      </c>
      <c r="G215" s="3">
        <f>Eingaben!G75</f>
        <v>155</v>
      </c>
      <c r="H215" s="277">
        <f>Eingaben!H75</f>
        <v>0</v>
      </c>
      <c r="I215" s="3">
        <f>Eingaben!I75</f>
        <v>218</v>
      </c>
      <c r="J215" s="277">
        <f>Eingaben!J75</f>
        <v>1</v>
      </c>
      <c r="K215" s="3">
        <f>Eingaben!K75</f>
        <v>149</v>
      </c>
      <c r="L215" s="277">
        <f>Eingaben!L75</f>
        <v>0</v>
      </c>
      <c r="M215" s="3">
        <f>Eingaben!M75</f>
        <v>208</v>
      </c>
      <c r="N215" s="277">
        <f>Eingaben!N75</f>
        <v>1</v>
      </c>
      <c r="O215" s="3">
        <f>Eingaben!O75</f>
        <v>139</v>
      </c>
      <c r="P215" s="277">
        <f>Eingaben!P75</f>
        <v>0</v>
      </c>
      <c r="Q215" s="3">
        <f>Eingaben!Q75</f>
        <v>199</v>
      </c>
      <c r="R215" s="277">
        <f>Eingaben!R75</f>
        <v>1</v>
      </c>
      <c r="S215" s="279">
        <f>Eingaben!S75</f>
        <v>0</v>
      </c>
      <c r="T215" s="3">
        <f>Eingaben!T75</f>
        <v>1271</v>
      </c>
      <c r="U215" s="281">
        <f>Eingaben!U75</f>
        <v>4</v>
      </c>
      <c r="V215" s="190">
        <f>COUNTIF(E215,"&gt;0")+COUNTIF(G215,"&gt;0")+COUNTIF(I215,"&gt;0")+COUNTIF(K215,"&gt;0")+COUNTIF(M215,"&gt;0")+COUNTIF(Q215,"&gt;0")+COUNTIF(O215,"&gt;0")</f>
        <v>7</v>
      </c>
      <c r="W215" s="53"/>
      <c r="X215" s="53"/>
      <c r="Y215" s="53"/>
      <c r="Z215" s="53"/>
      <c r="AA215" s="6"/>
      <c r="AB215" s="6"/>
      <c r="AC215" s="6"/>
      <c r="AD215" s="6"/>
      <c r="AE215" s="6"/>
      <c r="AF215" s="6"/>
      <c r="AG215" s="6"/>
      <c r="AH215" s="6"/>
      <c r="AI215" s="6"/>
      <c r="AJ215" s="6"/>
      <c r="AK215" s="6"/>
      <c r="AL215" s="6"/>
      <c r="AM215" s="6"/>
      <c r="AN215" s="6"/>
      <c r="AO215" s="6"/>
      <c r="AP215" s="6"/>
      <c r="AQ215" s="6"/>
      <c r="AR215" s="6"/>
      <c r="AS215" s="8"/>
      <c r="AT215" s="8"/>
      <c r="AU215"/>
      <c r="AV215"/>
      <c r="AW215"/>
    </row>
    <row r="216" spans="2:49" s="4" customFormat="1" ht="19.5" customHeight="1">
      <c r="B216" s="3">
        <v>3</v>
      </c>
      <c r="C216" s="143" t="str">
        <f>Robin!$C$42</f>
        <v>Gürz Wolfgang</v>
      </c>
      <c r="D216" s="109">
        <f>Robin!$D$42</f>
        <v>16095</v>
      </c>
      <c r="E216" s="3">
        <f>Eingaben!E76</f>
        <v>214</v>
      </c>
      <c r="F216" s="277">
        <f>Eingaben!F76</f>
        <v>1</v>
      </c>
      <c r="G216" s="3">
        <f>Eingaben!G76</f>
        <v>174</v>
      </c>
      <c r="H216" s="277">
        <f>Eingaben!H76</f>
        <v>0</v>
      </c>
      <c r="I216" s="3">
        <f>Eingaben!I76</f>
        <v>209</v>
      </c>
      <c r="J216" s="277">
        <f>Eingaben!J76</f>
        <v>1</v>
      </c>
      <c r="K216" s="3">
        <f>Eingaben!K76</f>
        <v>203</v>
      </c>
      <c r="L216" s="277">
        <f>Eingaben!L76</f>
        <v>1</v>
      </c>
      <c r="M216" s="3">
        <f>Eingaben!M76</f>
        <v>202</v>
      </c>
      <c r="N216" s="277">
        <f>Eingaben!N76</f>
        <v>1</v>
      </c>
      <c r="O216" s="3">
        <f>Eingaben!O76</f>
        <v>221</v>
      </c>
      <c r="P216" s="277">
        <f>Eingaben!P76</f>
        <v>1</v>
      </c>
      <c r="Q216" s="3">
        <f>Eingaben!Q76</f>
        <v>215</v>
      </c>
      <c r="R216" s="277">
        <f>Eingaben!R76</f>
        <v>1</v>
      </c>
      <c r="S216" s="279">
        <f>Eingaben!S76</f>
        <v>0</v>
      </c>
      <c r="T216" s="3">
        <f>Eingaben!T76</f>
        <v>1438</v>
      </c>
      <c r="U216" s="281">
        <f>Eingaben!U76</f>
        <v>6</v>
      </c>
      <c r="V216" s="190">
        <f>COUNTIF(E216,"&gt;0")+COUNTIF(G216,"&gt;0")+COUNTIF(I216,"&gt;0")+COUNTIF(K216,"&gt;0")+COUNTIF(M216,"&gt;0")+COUNTIF(Q216,"&gt;0")+COUNTIF(O216,"&gt;0")</f>
        <v>7</v>
      </c>
      <c r="W216" s="53"/>
      <c r="X216" s="53"/>
      <c r="Y216" s="53"/>
      <c r="Z216" s="53"/>
      <c r="AA216" s="6"/>
      <c r="AB216" s="6"/>
      <c r="AC216" s="6"/>
      <c r="AD216" s="6"/>
      <c r="AE216" s="6"/>
      <c r="AF216" s="6"/>
      <c r="AG216" s="6"/>
      <c r="AH216" s="6"/>
      <c r="AI216" s="6"/>
      <c r="AJ216" s="6"/>
      <c r="AK216" s="6"/>
      <c r="AL216" s="6"/>
      <c r="AM216" s="6"/>
      <c r="AN216" s="6"/>
      <c r="AO216" s="6"/>
      <c r="AP216" s="6"/>
      <c r="AQ216" s="6"/>
      <c r="AR216" s="6"/>
      <c r="AS216" s="8"/>
      <c r="AT216" s="8"/>
      <c r="AU216"/>
      <c r="AV216"/>
      <c r="AW216"/>
    </row>
    <row r="217" spans="2:49" s="4" customFormat="1" ht="19.5" customHeight="1">
      <c r="B217" s="3">
        <v>4</v>
      </c>
      <c r="C217" s="143">
        <f>Robin!$C$43</f>
        <v>0</v>
      </c>
      <c r="D217" s="109">
        <f>Robin!$D$43</f>
        <v>0</v>
      </c>
      <c r="E217" s="3">
        <f>Eingaben!E77</f>
        <v>0</v>
      </c>
      <c r="F217" s="277">
        <f>Eingaben!F77</f>
        <v>0</v>
      </c>
      <c r="G217" s="3">
        <f>Eingaben!G77</f>
        <v>0</v>
      </c>
      <c r="H217" s="277">
        <f>Eingaben!H77</f>
        <v>0</v>
      </c>
      <c r="I217" s="3">
        <f>Eingaben!I77</f>
        <v>0</v>
      </c>
      <c r="J217" s="277">
        <f>Eingaben!J77</f>
        <v>0</v>
      </c>
      <c r="K217" s="3">
        <f>Eingaben!K77</f>
        <v>0</v>
      </c>
      <c r="L217" s="277">
        <f>Eingaben!L77</f>
        <v>0</v>
      </c>
      <c r="M217" s="3">
        <f>Eingaben!M77</f>
        <v>0</v>
      </c>
      <c r="N217" s="277">
        <f>Eingaben!N77</f>
        <v>0</v>
      </c>
      <c r="O217" s="3">
        <f>Eingaben!O77</f>
        <v>0</v>
      </c>
      <c r="P217" s="277">
        <f>Eingaben!P77</f>
        <v>0</v>
      </c>
      <c r="Q217" s="3">
        <f>Eingaben!Q77</f>
        <v>0</v>
      </c>
      <c r="R217" s="277">
        <f>Eingaben!R77</f>
        <v>0</v>
      </c>
      <c r="S217" s="279">
        <f>Eingaben!S77</f>
        <v>0</v>
      </c>
      <c r="T217" s="3">
        <f>Eingaben!T77</f>
        <v>0</v>
      </c>
      <c r="U217" s="281">
        <f>Eingaben!U77</f>
        <v>0</v>
      </c>
      <c r="V217" s="190">
        <f>COUNTIF(E217,"&gt;0")+COUNTIF(G217,"&gt;0")+COUNTIF(I217,"&gt;0")+COUNTIF(K217,"&gt;0")+COUNTIF(M217,"&gt;0")+COUNTIF(Q217,"&gt;0")+COUNTIF(O217,"&gt;0")</f>
        <v>0</v>
      </c>
      <c r="W217" s="53"/>
      <c r="X217" s="53"/>
      <c r="Y217" s="53"/>
      <c r="Z217" s="53"/>
      <c r="AA217" s="6"/>
      <c r="AB217" s="6"/>
      <c r="AC217" s="6"/>
      <c r="AD217" s="6"/>
      <c r="AE217" s="6"/>
      <c r="AF217" s="6"/>
      <c r="AG217" s="6"/>
      <c r="AH217" s="6"/>
      <c r="AI217" s="6"/>
      <c r="AJ217" s="6"/>
      <c r="AK217" s="6"/>
      <c r="AL217" s="6"/>
      <c r="AM217" s="6"/>
      <c r="AN217" s="6"/>
      <c r="AO217" s="6"/>
      <c r="AP217" s="6"/>
      <c r="AQ217" s="6"/>
      <c r="AR217" s="6"/>
      <c r="AS217" s="8"/>
      <c r="AT217" s="8"/>
      <c r="AU217"/>
      <c r="AV217"/>
      <c r="AW217"/>
    </row>
    <row r="218" spans="2:49" s="4" customFormat="1" ht="19.5" customHeight="1">
      <c r="B218" s="3">
        <v>5</v>
      </c>
      <c r="C218" s="143">
        <f>Robin!$C$44</f>
        <v>0</v>
      </c>
      <c r="D218" s="109">
        <f>Robin!$D$44</f>
        <v>0</v>
      </c>
      <c r="E218" s="3">
        <f>Eingaben!E78</f>
        <v>0</v>
      </c>
      <c r="F218" s="277">
        <f>Eingaben!F78</f>
        <v>0</v>
      </c>
      <c r="G218" s="3">
        <f>Eingaben!G78</f>
        <v>0</v>
      </c>
      <c r="H218" s="277">
        <f>Eingaben!H78</f>
        <v>0</v>
      </c>
      <c r="I218" s="3">
        <f>Eingaben!I78</f>
        <v>0</v>
      </c>
      <c r="J218" s="277">
        <f>Eingaben!J78</f>
        <v>0</v>
      </c>
      <c r="K218" s="3">
        <f>Eingaben!K78</f>
        <v>0</v>
      </c>
      <c r="L218" s="277">
        <f>Eingaben!L78</f>
        <v>0</v>
      </c>
      <c r="M218" s="3">
        <f>Eingaben!M78</f>
        <v>0</v>
      </c>
      <c r="N218" s="277">
        <f>Eingaben!N78</f>
        <v>0</v>
      </c>
      <c r="O218" s="3">
        <f>Eingaben!O78</f>
        <v>0</v>
      </c>
      <c r="P218" s="277">
        <f>Eingaben!P78</f>
        <v>0</v>
      </c>
      <c r="Q218" s="3">
        <f>Eingaben!Q78</f>
        <v>0</v>
      </c>
      <c r="R218" s="277">
        <f>Eingaben!R78</f>
        <v>0</v>
      </c>
      <c r="S218" s="279">
        <f>Eingaben!S78</f>
        <v>0</v>
      </c>
      <c r="T218" s="3">
        <f>Eingaben!T78</f>
        <v>0</v>
      </c>
      <c r="U218" s="281">
        <f>Eingaben!U78</f>
        <v>0</v>
      </c>
      <c r="V218" s="190">
        <f>COUNTIF(E218,"&gt;0")+COUNTIF(G218,"&gt;0")+COUNTIF(I218,"&gt;0")+COUNTIF(K218,"&gt;0")+COUNTIF(M218,"&gt;0")+COUNTIF(Q218,"&gt;0")+COUNTIF(O218,"&gt;0")</f>
        <v>0</v>
      </c>
      <c r="W218" s="53"/>
      <c r="X218" s="53"/>
      <c r="Y218" s="53"/>
      <c r="Z218" s="53"/>
      <c r="AA218" s="6"/>
      <c r="AB218" s="6"/>
      <c r="AC218" s="6"/>
      <c r="AD218" s="6"/>
      <c r="AE218" s="6"/>
      <c r="AF218" s="6"/>
      <c r="AG218" s="6"/>
      <c r="AH218" s="6"/>
      <c r="AI218" s="6"/>
      <c r="AJ218" s="6"/>
      <c r="AK218" s="6"/>
      <c r="AL218" s="6"/>
      <c r="AM218" s="6"/>
      <c r="AN218" s="6"/>
      <c r="AO218" s="6"/>
      <c r="AP218" s="6"/>
      <c r="AQ218" s="6"/>
      <c r="AR218" s="6"/>
      <c r="AS218" s="8"/>
      <c r="AT218" s="8"/>
      <c r="AU218"/>
      <c r="AV218"/>
      <c r="AW218"/>
    </row>
    <row r="219" spans="2:49" s="6" customFormat="1" ht="18">
      <c r="B219" s="7"/>
      <c r="C219" s="7"/>
      <c r="D219" s="7"/>
      <c r="E219" s="15">
        <f>Eingaben!E79</f>
        <v>0</v>
      </c>
      <c r="F219" s="158">
        <f>Eingaben!F79</f>
        <v>0</v>
      </c>
      <c r="G219" s="15">
        <f>Eingaben!G79</f>
        <v>0</v>
      </c>
      <c r="H219" s="158">
        <f>Eingaben!H79</f>
        <v>0</v>
      </c>
      <c r="I219" s="15">
        <f>Eingaben!I79</f>
        <v>0</v>
      </c>
      <c r="J219" s="158">
        <f>Eingaben!J79</f>
        <v>0</v>
      </c>
      <c r="K219" s="15">
        <f>Eingaben!K79</f>
        <v>0</v>
      </c>
      <c r="L219" s="158">
        <f>Eingaben!L79</f>
        <v>0</v>
      </c>
      <c r="M219" s="15">
        <f>Eingaben!M79</f>
        <v>0</v>
      </c>
      <c r="N219" s="158">
        <f>Eingaben!N79</f>
        <v>0</v>
      </c>
      <c r="O219" s="15">
        <f>Eingaben!O79</f>
        <v>0</v>
      </c>
      <c r="P219" s="158">
        <f>Eingaben!P79</f>
        <v>0</v>
      </c>
      <c r="Q219" s="15">
        <f>Eingaben!Q79</f>
        <v>0</v>
      </c>
      <c r="R219" s="158">
        <f>Eingaben!R79</f>
        <v>0</v>
      </c>
      <c r="S219" s="158"/>
      <c r="T219" s="15">
        <f>Eingaben!T79</f>
        <v>0</v>
      </c>
      <c r="U219" s="282">
        <f>Eingaben!U79</f>
        <v>0</v>
      </c>
      <c r="V219" s="53"/>
      <c r="W219" s="53"/>
      <c r="X219" s="53"/>
      <c r="Y219" s="53"/>
      <c r="Z219" s="53"/>
      <c r="AS219" s="8"/>
      <c r="AT219" s="8"/>
      <c r="AU219"/>
      <c r="AV219"/>
      <c r="AW219"/>
    </row>
    <row r="220" spans="3:22" ht="18">
      <c r="C220" s="9" t="s">
        <v>69</v>
      </c>
      <c r="D220" s="6"/>
      <c r="E220" s="3">
        <f>Eingaben!E80</f>
        <v>593</v>
      </c>
      <c r="F220" s="280">
        <f>Eingaben!F80</f>
        <v>2</v>
      </c>
      <c r="G220" s="3">
        <f>Eingaben!G80</f>
        <v>531</v>
      </c>
      <c r="H220" s="280">
        <f>Eingaben!H80</f>
        <v>0</v>
      </c>
      <c r="I220" s="3">
        <f>Eingaben!I80</f>
        <v>655</v>
      </c>
      <c r="J220" s="280">
        <f>Eingaben!J80</f>
        <v>3</v>
      </c>
      <c r="K220" s="3">
        <f>Eingaben!K80</f>
        <v>562</v>
      </c>
      <c r="L220" s="280">
        <f>Eingaben!L80</f>
        <v>2</v>
      </c>
      <c r="M220" s="3">
        <f>Eingaben!M80</f>
        <v>656</v>
      </c>
      <c r="N220" s="280">
        <f>Eingaben!N80</f>
        <v>3</v>
      </c>
      <c r="O220" s="3">
        <f>Eingaben!O80</f>
        <v>536</v>
      </c>
      <c r="P220" s="280">
        <f>Eingaben!P80</f>
        <v>1</v>
      </c>
      <c r="Q220" s="3">
        <f>Eingaben!Q80</f>
        <v>608</v>
      </c>
      <c r="R220" s="280">
        <f>Eingaben!R80</f>
        <v>3</v>
      </c>
      <c r="S220" s="158"/>
      <c r="T220" s="3">
        <f>Eingaben!T80</f>
        <v>4141</v>
      </c>
      <c r="U220" s="280">
        <f>Eingaben!U80</f>
        <v>14</v>
      </c>
      <c r="V220" s="190">
        <f>COUNTIF(E214:E218,"&gt;0")+COUNTIF(G214:G218,"&gt;0")+COUNTIF(I214:I218,"&gt;0")+COUNTIF(K214:K218,"&gt;0")+COUNTIF(M214:M218,"&gt;0")+COUNTIF(Q214:Q218,"&gt;0")+COUNTIF(O214:O218,"&gt;0")</f>
        <v>21</v>
      </c>
    </row>
    <row r="221" spans="3:49" s="6" customFormat="1" ht="18">
      <c r="C221" s="9" t="s">
        <v>70</v>
      </c>
      <c r="E221"/>
      <c r="F221" s="280">
        <f>Eingaben!F81</f>
        <v>2</v>
      </c>
      <c r="G221"/>
      <c r="H221" s="280">
        <f>Eingaben!H81</f>
        <v>0</v>
      </c>
      <c r="I221"/>
      <c r="J221" s="280">
        <f>Eingaben!J81</f>
        <v>2</v>
      </c>
      <c r="K221"/>
      <c r="L221" s="280">
        <f>Eingaben!L81</f>
        <v>0</v>
      </c>
      <c r="M221"/>
      <c r="N221" s="280">
        <f>Eingaben!N81</f>
        <v>2</v>
      </c>
      <c r="O221"/>
      <c r="P221" s="280">
        <f>Eingaben!P81</f>
        <v>0</v>
      </c>
      <c r="Q221"/>
      <c r="R221" s="280">
        <f>Eingaben!R81</f>
        <v>2</v>
      </c>
      <c r="S221" s="157"/>
      <c r="T221" s="203">
        <f>Eingaben!T81</f>
        <v>0</v>
      </c>
      <c r="U221" s="283">
        <f>Eingaben!U81</f>
        <v>8</v>
      </c>
      <c r="V221" s="53"/>
      <c r="W221" s="53"/>
      <c r="X221" s="53"/>
      <c r="Y221" s="53"/>
      <c r="Z221" s="53"/>
      <c r="AS221" s="8"/>
      <c r="AT221" s="8"/>
      <c r="AU221"/>
      <c r="AV221"/>
      <c r="AW221"/>
    </row>
    <row r="222" spans="3:49" s="6" customFormat="1" ht="18">
      <c r="C222" s="9" t="s">
        <v>66</v>
      </c>
      <c r="D222"/>
      <c r="E222" s="202">
        <f>Eingaben!E82</f>
        <v>0</v>
      </c>
      <c r="F222" s="274">
        <f>Eingaben!F82</f>
        <v>4</v>
      </c>
      <c r="G222" s="275">
        <f>Eingaben!G82</f>
        <v>0</v>
      </c>
      <c r="H222" s="274">
        <f>Eingaben!H82</f>
        <v>0</v>
      </c>
      <c r="I222" s="275">
        <f>Eingaben!I82</f>
        <v>0</v>
      </c>
      <c r="J222" s="274">
        <f>Eingaben!J82</f>
        <v>5</v>
      </c>
      <c r="K222" s="275">
        <f>Eingaben!K82</f>
        <v>0</v>
      </c>
      <c r="L222" s="274">
        <f>Eingaben!L82</f>
        <v>2</v>
      </c>
      <c r="M222" s="275">
        <f>Eingaben!M82</f>
        <v>0</v>
      </c>
      <c r="N222" s="274">
        <f>Eingaben!N82</f>
        <v>5</v>
      </c>
      <c r="O222" s="275">
        <f>Eingaben!O82</f>
        <v>0</v>
      </c>
      <c r="P222" s="274">
        <f>Eingaben!P82</f>
        <v>1</v>
      </c>
      <c r="Q222" s="275">
        <f>Eingaben!Q82</f>
        <v>0</v>
      </c>
      <c r="R222" s="274">
        <f>Eingaben!R82</f>
        <v>5</v>
      </c>
      <c r="S222" s="274"/>
      <c r="T222" s="276">
        <f>Eingaben!T82</f>
        <v>0</v>
      </c>
      <c r="U222" s="275">
        <f>Eingaben!U82</f>
        <v>22</v>
      </c>
      <c r="V222" s="53"/>
      <c r="W222" s="53"/>
      <c r="X222" s="53"/>
      <c r="Y222" s="53"/>
      <c r="Z222" s="53"/>
      <c r="AS222" s="8"/>
      <c r="AT222" s="8"/>
      <c r="AU222"/>
      <c r="AV222"/>
      <c r="AW222"/>
    </row>
    <row r="223" spans="3:49" s="6" customFormat="1" ht="18">
      <c r="C223"/>
      <c r="D223"/>
      <c r="E223"/>
      <c r="F223" s="213"/>
      <c r="G223"/>
      <c r="H223" s="213"/>
      <c r="I223"/>
      <c r="J223" s="213"/>
      <c r="K223"/>
      <c r="L223" s="213"/>
      <c r="M223"/>
      <c r="N223" s="213"/>
      <c r="O223"/>
      <c r="P223" s="213"/>
      <c r="Q223"/>
      <c r="R223" s="158"/>
      <c r="S223" s="158"/>
      <c r="T223" s="392" t="s">
        <v>6</v>
      </c>
      <c r="U223" s="392"/>
      <c r="V223" s="53"/>
      <c r="W223" s="53"/>
      <c r="X223" s="53"/>
      <c r="Y223" s="53"/>
      <c r="Z223" s="53"/>
      <c r="AS223" s="8"/>
      <c r="AT223" s="8"/>
      <c r="AU223"/>
      <c r="AV223"/>
      <c r="AW223"/>
    </row>
    <row r="224" spans="3:49" s="6" customFormat="1" ht="18">
      <c r="C224"/>
      <c r="D224"/>
      <c r="E224"/>
      <c r="F224" s="213"/>
      <c r="G224"/>
      <c r="H224" s="213"/>
      <c r="I224"/>
      <c r="J224" s="213"/>
      <c r="K224"/>
      <c r="L224" s="213"/>
      <c r="M224"/>
      <c r="N224" s="213"/>
      <c r="O224"/>
      <c r="P224" s="213"/>
      <c r="Q224"/>
      <c r="R224" s="158"/>
      <c r="S224" s="158"/>
      <c r="T224" s="403">
        <f>Eingaben!$X$80</f>
        <v>197.1904761904762</v>
      </c>
      <c r="U224" s="404"/>
      <c r="V224" s="53"/>
      <c r="W224" s="53"/>
      <c r="X224" s="53"/>
      <c r="Y224" s="53"/>
      <c r="Z224" s="53"/>
      <c r="AS224" s="8"/>
      <c r="AT224" s="8"/>
      <c r="AU224"/>
      <c r="AV224"/>
      <c r="AW224"/>
    </row>
    <row r="225" spans="2:49" s="17" customFormat="1" ht="7.5" customHeight="1" outlineLevel="1" thickBot="1">
      <c r="B225" s="18"/>
      <c r="C225" s="19"/>
      <c r="D225" s="20"/>
      <c r="E225" s="19"/>
      <c r="F225" s="164"/>
      <c r="G225" s="20"/>
      <c r="H225" s="164"/>
      <c r="I225" s="19"/>
      <c r="J225" s="164"/>
      <c r="K225" s="19"/>
      <c r="L225" s="164"/>
      <c r="M225" s="19"/>
      <c r="N225" s="164"/>
      <c r="O225" s="19"/>
      <c r="P225" s="164"/>
      <c r="Q225" s="19"/>
      <c r="R225" s="164"/>
      <c r="S225" s="164"/>
      <c r="T225" s="19"/>
      <c r="U225" s="19"/>
      <c r="V225" s="35"/>
      <c r="W225" s="35"/>
      <c r="X225" s="35"/>
      <c r="Y225" s="35"/>
      <c r="Z225" s="35"/>
      <c r="AA225" s="37"/>
      <c r="AB225" s="35"/>
      <c r="AC225" s="35"/>
      <c r="AD225" s="35"/>
      <c r="AE225" s="35"/>
      <c r="AF225" s="35"/>
      <c r="AG225" s="35"/>
      <c r="AH225" s="35"/>
      <c r="AI225" s="35"/>
      <c r="AJ225" s="35"/>
      <c r="AK225" s="35"/>
      <c r="AL225" s="35"/>
      <c r="AM225" s="35"/>
      <c r="AN225" s="22"/>
      <c r="AO225" s="38"/>
      <c r="AP225" s="22"/>
      <c r="AQ225" s="22"/>
      <c r="AR225" s="23"/>
      <c r="AS225" s="8"/>
      <c r="AT225" s="8"/>
      <c r="AU225"/>
      <c r="AV225"/>
      <c r="AW225"/>
    </row>
    <row r="226" spans="2:49" s="17" customFormat="1" ht="7.5" customHeight="1" outlineLevel="1" thickTop="1">
      <c r="B226" s="24"/>
      <c r="C226" s="25"/>
      <c r="D226" s="26"/>
      <c r="E226" s="25"/>
      <c r="F226" s="216"/>
      <c r="G226" s="26"/>
      <c r="H226" s="168"/>
      <c r="I226" s="26"/>
      <c r="J226" s="168"/>
      <c r="K226" s="25"/>
      <c r="L226" s="168"/>
      <c r="M226" s="25"/>
      <c r="N226" s="168"/>
      <c r="O226" s="25"/>
      <c r="P226" s="168"/>
      <c r="Q226" s="25"/>
      <c r="R226" s="168"/>
      <c r="S226" s="168"/>
      <c r="T226" s="25"/>
      <c r="U226" s="25"/>
      <c r="V226" s="35"/>
      <c r="W226" s="35"/>
      <c r="X226" s="35"/>
      <c r="Y226" s="35"/>
      <c r="Z226" s="35"/>
      <c r="AA226" s="37"/>
      <c r="AB226" s="35"/>
      <c r="AC226" s="35"/>
      <c r="AD226" s="35"/>
      <c r="AE226" s="35"/>
      <c r="AF226" s="35"/>
      <c r="AG226" s="35"/>
      <c r="AH226" s="35"/>
      <c r="AI226" s="35"/>
      <c r="AJ226" s="35"/>
      <c r="AK226" s="35"/>
      <c r="AL226" s="35"/>
      <c r="AM226" s="35"/>
      <c r="AN226" s="22"/>
      <c r="AO226" s="38"/>
      <c r="AP226" s="22"/>
      <c r="AQ226" s="22"/>
      <c r="AR226" s="23"/>
      <c r="AS226" s="8"/>
      <c r="AT226" s="8"/>
      <c r="AU226"/>
      <c r="AV226"/>
      <c r="AW226"/>
    </row>
    <row r="227" spans="2:49" s="17" customFormat="1" ht="20.25" customHeight="1" outlineLevel="1">
      <c r="B227" s="27"/>
      <c r="E227" s="28"/>
      <c r="F227" s="208"/>
      <c r="G227" s="42" t="str">
        <f>G3</f>
        <v>Club - Pokal  Finale 2007</v>
      </c>
      <c r="H227" s="208"/>
      <c r="I227" s="28"/>
      <c r="J227" s="208"/>
      <c r="K227" s="28"/>
      <c r="L227" s="208"/>
      <c r="M227" s="28"/>
      <c r="N227" s="208"/>
      <c r="O227" s="28"/>
      <c r="P227" s="208"/>
      <c r="Q227" s="28"/>
      <c r="R227" s="208"/>
      <c r="S227" s="208"/>
      <c r="T227" s="28"/>
      <c r="U227" s="28"/>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8"/>
      <c r="AR227" s="23"/>
      <c r="AS227" s="8"/>
      <c r="AT227" s="8"/>
      <c r="AU227"/>
      <c r="AV227"/>
      <c r="AW227"/>
    </row>
    <row r="228" spans="2:49" s="17" customFormat="1" ht="12" customHeight="1" outlineLevel="1">
      <c r="B228" s="27"/>
      <c r="C228" s="30">
        <f ca="1">NOW()</f>
        <v>39300.68422534722</v>
      </c>
      <c r="E228" s="29"/>
      <c r="F228" s="217"/>
      <c r="G228" s="29"/>
      <c r="H228" s="176"/>
      <c r="I228" s="29"/>
      <c r="J228" s="176"/>
      <c r="K228" s="31"/>
      <c r="L228" s="176"/>
      <c r="N228" s="176"/>
      <c r="O228" s="29"/>
      <c r="Q228" s="29"/>
      <c r="R228" s="222" t="s">
        <v>252</v>
      </c>
      <c r="S228" s="222"/>
      <c r="T228" s="29"/>
      <c r="U228" s="29"/>
      <c r="V228" s="35"/>
      <c r="W228" s="35"/>
      <c r="X228" s="35"/>
      <c r="Y228" s="35"/>
      <c r="Z228" s="35"/>
      <c r="AA228" s="117"/>
      <c r="AB228" s="117"/>
      <c r="AC228" s="35"/>
      <c r="AD228" s="35"/>
      <c r="AE228" s="35"/>
      <c r="AF228" s="35"/>
      <c r="AG228" s="35"/>
      <c r="AH228" s="35"/>
      <c r="AI228" s="117"/>
      <c r="AJ228" s="35"/>
      <c r="AK228" s="35"/>
      <c r="AL228" s="35"/>
      <c r="AM228" s="35"/>
      <c r="AN228" s="35"/>
      <c r="AO228" s="37"/>
      <c r="AP228" s="35"/>
      <c r="AQ228" s="35"/>
      <c r="AR228" s="23"/>
      <c r="AS228" s="8"/>
      <c r="AT228" s="8"/>
      <c r="AU228"/>
      <c r="AV228"/>
      <c r="AW228"/>
    </row>
    <row r="229" spans="3:49" s="17" customFormat="1" ht="20.25" customHeight="1" outlineLevel="1">
      <c r="C229" s="162">
        <f>C5</f>
        <v>39264</v>
      </c>
      <c r="E229" s="32"/>
      <c r="F229" s="218"/>
      <c r="H229" s="172"/>
      <c r="J229" s="172"/>
      <c r="K229" s="42"/>
      <c r="L229" s="176"/>
      <c r="N229" s="172"/>
      <c r="O229" s="259" t="str">
        <f>O197</f>
        <v>Mainfranken Bowling Bamberg</v>
      </c>
      <c r="P229" s="172"/>
      <c r="R229" s="172"/>
      <c r="S229" s="172"/>
      <c r="T229" s="32"/>
      <c r="U229" s="32"/>
      <c r="V229" s="117"/>
      <c r="W229" s="117"/>
      <c r="X229" s="35"/>
      <c r="Y229" s="117"/>
      <c r="Z229" s="117"/>
      <c r="AA229" s="118"/>
      <c r="AB229" s="119"/>
      <c r="AC229" s="119"/>
      <c r="AD229" s="117"/>
      <c r="AE229" s="119"/>
      <c r="AF229" s="119"/>
      <c r="AG229" s="119"/>
      <c r="AH229" s="119"/>
      <c r="AI229" s="119"/>
      <c r="AJ229" s="119"/>
      <c r="AK229" s="119"/>
      <c r="AL229" s="119"/>
      <c r="AM229" s="119"/>
      <c r="AN229" s="119"/>
      <c r="AO229" s="120"/>
      <c r="AP229" s="121"/>
      <c r="AQ229" s="119"/>
      <c r="AR229" s="122"/>
      <c r="AS229" s="8"/>
      <c r="AT229" s="8"/>
      <c r="AU229"/>
      <c r="AV229"/>
      <c r="AW229"/>
    </row>
    <row r="230" spans="2:247" s="33" customFormat="1" ht="7.5" customHeight="1" outlineLevel="1" thickBot="1">
      <c r="B230" s="34"/>
      <c r="C230" s="35"/>
      <c r="D230" s="36"/>
      <c r="E230" s="35"/>
      <c r="F230" s="210"/>
      <c r="G230" s="36"/>
      <c r="H230" s="210"/>
      <c r="I230" s="35"/>
      <c r="J230" s="210"/>
      <c r="K230" s="35"/>
      <c r="L230" s="210"/>
      <c r="M230" s="35"/>
      <c r="N230" s="210"/>
      <c r="O230" s="35"/>
      <c r="P230" s="210"/>
      <c r="Q230" s="35"/>
      <c r="R230" s="210"/>
      <c r="S230" s="210"/>
      <c r="T230" s="35"/>
      <c r="U230" s="35"/>
      <c r="V230" s="52"/>
      <c r="W230" s="52"/>
      <c r="X230" s="52"/>
      <c r="Y230" s="52"/>
      <c r="Z230" s="52"/>
      <c r="AA230" s="37"/>
      <c r="AB230" s="35"/>
      <c r="AC230" s="35"/>
      <c r="AD230" s="35"/>
      <c r="AE230" s="35"/>
      <c r="AF230" s="35"/>
      <c r="AG230" s="35"/>
      <c r="AH230" s="35"/>
      <c r="AI230" s="35"/>
      <c r="AJ230" s="35"/>
      <c r="AK230" s="35"/>
      <c r="AL230" s="35"/>
      <c r="AM230" s="35"/>
      <c r="AN230" s="22"/>
      <c r="AO230" s="38"/>
      <c r="AP230" s="22"/>
      <c r="AQ230" s="22"/>
      <c r="AR230" s="22"/>
      <c r="AS230" s="8"/>
      <c r="AT230" s="8"/>
      <c r="AU230"/>
      <c r="AV230"/>
      <c r="AW230"/>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s="41"/>
      <c r="DC230" s="41"/>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1"/>
      <c r="EG230" s="41"/>
      <c r="EH230" s="41"/>
      <c r="EI230" s="41"/>
      <c r="EJ230" s="41"/>
      <c r="EK230" s="41"/>
      <c r="EL230" s="41"/>
      <c r="EM230" s="41"/>
      <c r="EN230" s="41"/>
      <c r="EO230" s="41"/>
      <c r="EP230" s="41"/>
      <c r="EQ230" s="41"/>
      <c r="ER230" s="41"/>
      <c r="ES230" s="41"/>
      <c r="ET230" s="41"/>
      <c r="EU230" s="41"/>
      <c r="EV230" s="41"/>
      <c r="EW230" s="41"/>
      <c r="EX230" s="41"/>
      <c r="EY230" s="41"/>
      <c r="EZ230" s="41"/>
      <c r="FA230" s="41"/>
      <c r="FB230" s="41"/>
      <c r="FC230" s="41"/>
      <c r="FD230" s="41"/>
      <c r="FE230" s="41"/>
      <c r="FF230" s="41"/>
      <c r="FG230" s="41"/>
      <c r="FH230" s="41"/>
      <c r="FI230" s="41"/>
      <c r="FJ230" s="41"/>
      <c r="FK230" s="41"/>
      <c r="FL230" s="41"/>
      <c r="FM230" s="41"/>
      <c r="FN230" s="41"/>
      <c r="FO230" s="41"/>
      <c r="FP230" s="41"/>
      <c r="FQ230" s="41"/>
      <c r="FR230" s="41"/>
      <c r="FS230" s="41"/>
      <c r="FT230" s="41"/>
      <c r="FU230" s="41"/>
      <c r="FV230" s="41"/>
      <c r="FW230" s="41"/>
      <c r="FX230" s="41"/>
      <c r="FY230" s="41"/>
      <c r="FZ230" s="41"/>
      <c r="GA230" s="41"/>
      <c r="GB230" s="41"/>
      <c r="GC230" s="41"/>
      <c r="GD230" s="41"/>
      <c r="GE230" s="41"/>
      <c r="GF230" s="41"/>
      <c r="GG230" s="41"/>
      <c r="GH230" s="41"/>
      <c r="GI230" s="41"/>
      <c r="GJ230" s="41"/>
      <c r="GK230" s="41"/>
      <c r="GL230" s="41"/>
      <c r="GM230" s="41"/>
      <c r="GN230" s="41"/>
      <c r="GO230" s="41"/>
      <c r="GP230" s="41"/>
      <c r="GQ230" s="41"/>
      <c r="GR230" s="41"/>
      <c r="GS230" s="41"/>
      <c r="GT230" s="41"/>
      <c r="GU230" s="41"/>
      <c r="GV230" s="41"/>
      <c r="GW230" s="41"/>
      <c r="GX230" s="41"/>
      <c r="GY230" s="41"/>
      <c r="GZ230" s="41"/>
      <c r="HA230" s="41"/>
      <c r="HB230" s="41"/>
      <c r="HC230" s="41"/>
      <c r="HD230" s="41"/>
      <c r="HE230" s="41"/>
      <c r="HF230" s="41"/>
      <c r="HG230" s="41"/>
      <c r="HH230" s="41"/>
      <c r="HI230" s="41"/>
      <c r="HJ230" s="41"/>
      <c r="HK230" s="41"/>
      <c r="HL230" s="41"/>
      <c r="HM230" s="41"/>
      <c r="HN230" s="41"/>
      <c r="HO230" s="41"/>
      <c r="HP230" s="41"/>
      <c r="HQ230" s="41"/>
      <c r="HR230" s="41"/>
      <c r="HS230" s="41"/>
      <c r="HT230" s="41"/>
      <c r="HU230" s="41"/>
      <c r="HV230" s="41"/>
      <c r="HW230" s="41"/>
      <c r="HX230" s="41"/>
      <c r="HY230" s="41"/>
      <c r="HZ230" s="41"/>
      <c r="IA230" s="41"/>
      <c r="IB230" s="41"/>
      <c r="IC230" s="41"/>
      <c r="ID230" s="41"/>
      <c r="IE230" s="41"/>
      <c r="IF230" s="41"/>
      <c r="IG230" s="41"/>
      <c r="IH230" s="41"/>
      <c r="II230" s="41"/>
      <c r="IJ230" s="41"/>
      <c r="IK230" s="41"/>
      <c r="IL230" s="41"/>
      <c r="IM230" s="41"/>
    </row>
    <row r="231" spans="2:247" s="33" customFormat="1" ht="7.5" customHeight="1" outlineLevel="1" thickTop="1">
      <c r="B231" s="24"/>
      <c r="C231" s="25"/>
      <c r="D231" s="39"/>
      <c r="E231" s="25"/>
      <c r="F231" s="168"/>
      <c r="G231" s="39"/>
      <c r="H231" s="168"/>
      <c r="I231" s="25"/>
      <c r="J231" s="168"/>
      <c r="K231" s="25"/>
      <c r="L231" s="168"/>
      <c r="M231" s="25"/>
      <c r="N231" s="168"/>
      <c r="O231" s="25"/>
      <c r="P231" s="168"/>
      <c r="Q231" s="25"/>
      <c r="R231" s="168"/>
      <c r="S231" s="168"/>
      <c r="T231" s="25"/>
      <c r="U231" s="25"/>
      <c r="V231" s="52"/>
      <c r="W231" s="52"/>
      <c r="X231" s="52"/>
      <c r="Y231" s="52"/>
      <c r="Z231" s="52"/>
      <c r="AA231" s="37"/>
      <c r="AB231" s="35"/>
      <c r="AC231" s="35"/>
      <c r="AD231" s="35"/>
      <c r="AE231" s="35"/>
      <c r="AF231" s="35"/>
      <c r="AG231" s="35"/>
      <c r="AH231" s="35"/>
      <c r="AI231" s="35"/>
      <c r="AJ231" s="35"/>
      <c r="AK231" s="35"/>
      <c r="AL231" s="35"/>
      <c r="AM231" s="35"/>
      <c r="AN231" s="22"/>
      <c r="AO231" s="38"/>
      <c r="AP231" s="22"/>
      <c r="AQ231" s="22"/>
      <c r="AR231" s="22"/>
      <c r="AS231" s="8"/>
      <c r="AT231" s="8"/>
      <c r="AU231"/>
      <c r="AV231"/>
      <c r="AW23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s="41"/>
      <c r="DC231" s="41"/>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41"/>
      <c r="DZ231" s="41"/>
      <c r="EA231" s="41"/>
      <c r="EB231" s="41"/>
      <c r="EC231" s="41"/>
      <c r="ED231" s="41"/>
      <c r="EE231" s="41"/>
      <c r="EF231" s="41"/>
      <c r="EG231" s="41"/>
      <c r="EH231" s="41"/>
      <c r="EI231" s="41"/>
      <c r="EJ231" s="41"/>
      <c r="EK231" s="41"/>
      <c r="EL231" s="41"/>
      <c r="EM231" s="41"/>
      <c r="EN231" s="41"/>
      <c r="EO231" s="41"/>
      <c r="EP231" s="41"/>
      <c r="EQ231" s="41"/>
      <c r="ER231" s="41"/>
      <c r="ES231" s="41"/>
      <c r="ET231" s="41"/>
      <c r="EU231" s="41"/>
      <c r="EV231" s="41"/>
      <c r="EW231" s="41"/>
      <c r="EX231" s="41"/>
      <c r="EY231" s="41"/>
      <c r="EZ231" s="41"/>
      <c r="FA231" s="41"/>
      <c r="FB231" s="41"/>
      <c r="FC231" s="41"/>
      <c r="FD231" s="41"/>
      <c r="FE231" s="41"/>
      <c r="FF231" s="41"/>
      <c r="FG231" s="41"/>
      <c r="FH231" s="41"/>
      <c r="FI231" s="41"/>
      <c r="FJ231" s="41"/>
      <c r="FK231" s="41"/>
      <c r="FL231" s="41"/>
      <c r="FM231" s="41"/>
      <c r="FN231" s="41"/>
      <c r="FO231" s="41"/>
      <c r="FP231" s="41"/>
      <c r="FQ231" s="41"/>
      <c r="FR231" s="41"/>
      <c r="FS231" s="41"/>
      <c r="FT231" s="41"/>
      <c r="FU231" s="41"/>
      <c r="FV231" s="41"/>
      <c r="FW231" s="41"/>
      <c r="FX231" s="41"/>
      <c r="FY231" s="41"/>
      <c r="FZ231" s="41"/>
      <c r="GA231" s="41"/>
      <c r="GB231" s="41"/>
      <c r="GC231" s="41"/>
      <c r="GD231" s="41"/>
      <c r="GE231" s="41"/>
      <c r="GF231" s="41"/>
      <c r="GG231" s="41"/>
      <c r="GH231" s="41"/>
      <c r="GI231" s="41"/>
      <c r="GJ231" s="41"/>
      <c r="GK231" s="41"/>
      <c r="GL231" s="41"/>
      <c r="GM231" s="41"/>
      <c r="GN231" s="41"/>
      <c r="GO231" s="41"/>
      <c r="GP231" s="41"/>
      <c r="GQ231" s="41"/>
      <c r="GR231" s="41"/>
      <c r="GS231" s="41"/>
      <c r="GT231" s="41"/>
      <c r="GU231" s="41"/>
      <c r="GV231" s="41"/>
      <c r="GW231" s="41"/>
      <c r="GX231" s="41"/>
      <c r="GY231" s="41"/>
      <c r="GZ231" s="41"/>
      <c r="HA231" s="41"/>
      <c r="HB231" s="41"/>
      <c r="HC231" s="41"/>
      <c r="HD231" s="41"/>
      <c r="HE231" s="41"/>
      <c r="HF231" s="41"/>
      <c r="HG231" s="41"/>
      <c r="HH231" s="41"/>
      <c r="HI231" s="41"/>
      <c r="HJ231" s="41"/>
      <c r="HK231" s="41"/>
      <c r="HL231" s="41"/>
      <c r="HM231" s="41"/>
      <c r="HN231" s="41"/>
      <c r="HO231" s="41"/>
      <c r="HP231" s="41"/>
      <c r="HQ231" s="41"/>
      <c r="HR231" s="41"/>
      <c r="HS231" s="41"/>
      <c r="HT231" s="41"/>
      <c r="HU231" s="41"/>
      <c r="HV231" s="41"/>
      <c r="HW231" s="41"/>
      <c r="HX231" s="41"/>
      <c r="HY231" s="41"/>
      <c r="HZ231" s="41"/>
      <c r="IA231" s="41"/>
      <c r="IB231" s="41"/>
      <c r="IC231" s="41"/>
      <c r="ID231" s="41"/>
      <c r="IE231" s="41"/>
      <c r="IF231" s="41"/>
      <c r="IG231" s="41"/>
      <c r="IH231" s="41"/>
      <c r="II231" s="41"/>
      <c r="IJ231" s="41"/>
      <c r="IK231" s="41"/>
      <c r="IL231" s="41"/>
      <c r="IM231" s="41"/>
    </row>
    <row r="232" spans="2:247" s="149" customFormat="1" ht="28.5" outlineLevel="1">
      <c r="B232" s="147"/>
      <c r="C232" s="148" t="s">
        <v>32</v>
      </c>
      <c r="E232" s="150"/>
      <c r="F232" s="219"/>
      <c r="G232" s="148" t="str">
        <f>G8</f>
        <v>Gruppe 1</v>
      </c>
      <c r="H232" s="211"/>
      <c r="J232" s="221"/>
      <c r="K232" s="150"/>
      <c r="L232" s="211"/>
      <c r="M232" s="150"/>
      <c r="N232" s="221"/>
      <c r="P232" s="221"/>
      <c r="R232" s="221"/>
      <c r="S232" s="221"/>
      <c r="T232" s="150"/>
      <c r="U232" s="150"/>
      <c r="V232" s="147"/>
      <c r="W232" s="147"/>
      <c r="X232" s="147"/>
      <c r="Y232" s="147"/>
      <c r="Z232" s="147"/>
      <c r="AA232" s="151"/>
      <c r="AB232" s="150"/>
      <c r="AC232" s="150"/>
      <c r="AD232" s="150"/>
      <c r="AE232" s="150"/>
      <c r="AF232" s="150"/>
      <c r="AG232" s="150"/>
      <c r="AH232" s="150"/>
      <c r="AI232" s="150"/>
      <c r="AJ232" s="150"/>
      <c r="AK232" s="150"/>
      <c r="AL232" s="150"/>
      <c r="AM232" s="150"/>
      <c r="AN232" s="152"/>
      <c r="AO232" s="153"/>
      <c r="AP232" s="152"/>
      <c r="AQ232" s="152"/>
      <c r="AR232" s="152"/>
      <c r="AS232" s="154"/>
      <c r="AT232" s="154"/>
      <c r="AU232" s="155"/>
      <c r="AV232" s="155"/>
      <c r="AW232" s="155"/>
      <c r="AX232" s="156"/>
      <c r="AY232" s="156"/>
      <c r="AZ232" s="156"/>
      <c r="BA232" s="156"/>
      <c r="BB232" s="156"/>
      <c r="BC232" s="156"/>
      <c r="BD232" s="156"/>
      <c r="BE232" s="156"/>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c r="CD232" s="156"/>
      <c r="CE232" s="156"/>
      <c r="CF232" s="156"/>
      <c r="CG232" s="156"/>
      <c r="CH232" s="156"/>
      <c r="CI232" s="156"/>
      <c r="CJ232" s="156"/>
      <c r="CK232" s="156"/>
      <c r="CL232" s="156"/>
      <c r="CM232" s="156"/>
      <c r="CN232" s="156"/>
      <c r="CO232" s="156"/>
      <c r="CP232" s="156"/>
      <c r="CQ232" s="156"/>
      <c r="CR232" s="156"/>
      <c r="CS232" s="156"/>
      <c r="CT232" s="156"/>
      <c r="CU232" s="156"/>
      <c r="CV232" s="156"/>
      <c r="CW232" s="156"/>
      <c r="CX232" s="156"/>
      <c r="CY232" s="156"/>
      <c r="CZ232" s="156"/>
      <c r="DA232" s="156"/>
      <c r="DB232" s="156"/>
      <c r="DC232" s="156"/>
      <c r="DD232" s="156"/>
      <c r="DE232" s="156"/>
      <c r="DF232" s="156"/>
      <c r="DG232" s="156"/>
      <c r="DH232" s="156"/>
      <c r="DI232" s="156"/>
      <c r="DJ232" s="156"/>
      <c r="DK232" s="156"/>
      <c r="DL232" s="156"/>
      <c r="DM232" s="156"/>
      <c r="DN232" s="156"/>
      <c r="DO232" s="156"/>
      <c r="DP232" s="156"/>
      <c r="DQ232" s="156"/>
      <c r="DR232" s="156"/>
      <c r="DS232" s="156"/>
      <c r="DT232" s="156"/>
      <c r="DU232" s="156"/>
      <c r="DV232" s="156"/>
      <c r="DW232" s="156"/>
      <c r="DX232" s="156"/>
      <c r="DY232" s="156"/>
      <c r="DZ232" s="156"/>
      <c r="EA232" s="156"/>
      <c r="EB232" s="156"/>
      <c r="EC232" s="156"/>
      <c r="ED232" s="156"/>
      <c r="EE232" s="156"/>
      <c r="EF232" s="156"/>
      <c r="EG232" s="156"/>
      <c r="EH232" s="156"/>
      <c r="EI232" s="156"/>
      <c r="EJ232" s="156"/>
      <c r="EK232" s="156"/>
      <c r="EL232" s="156"/>
      <c r="EM232" s="156"/>
      <c r="EN232" s="156"/>
      <c r="EO232" s="156"/>
      <c r="EP232" s="156"/>
      <c r="EQ232" s="156"/>
      <c r="ER232" s="156"/>
      <c r="ES232" s="156"/>
      <c r="ET232" s="156"/>
      <c r="EU232" s="156"/>
      <c r="EV232" s="156"/>
      <c r="EW232" s="156"/>
      <c r="EX232" s="156"/>
      <c r="EY232" s="156"/>
      <c r="EZ232" s="156"/>
      <c r="FA232" s="156"/>
      <c r="FB232" s="156"/>
      <c r="FC232" s="156"/>
      <c r="FD232" s="156"/>
      <c r="FE232" s="156"/>
      <c r="FF232" s="156"/>
      <c r="FG232" s="156"/>
      <c r="FH232" s="156"/>
      <c r="FI232" s="156"/>
      <c r="FJ232" s="156"/>
      <c r="FK232" s="156"/>
      <c r="FL232" s="156"/>
      <c r="FM232" s="156"/>
      <c r="FN232" s="156"/>
      <c r="FO232" s="156"/>
      <c r="FP232" s="156"/>
      <c r="FQ232" s="156"/>
      <c r="FR232" s="156"/>
      <c r="FS232" s="156"/>
      <c r="FT232" s="156"/>
      <c r="FU232" s="156"/>
      <c r="FV232" s="156"/>
      <c r="FW232" s="156"/>
      <c r="FX232" s="156"/>
      <c r="FY232" s="156"/>
      <c r="FZ232" s="156"/>
      <c r="GA232" s="156"/>
      <c r="GB232" s="156"/>
      <c r="GC232" s="156"/>
      <c r="GD232" s="156"/>
      <c r="GE232" s="156"/>
      <c r="GF232" s="156"/>
      <c r="GG232" s="156"/>
      <c r="GH232" s="156"/>
      <c r="GI232" s="156"/>
      <c r="GJ232" s="156"/>
      <c r="GK232" s="156"/>
      <c r="GL232" s="156"/>
      <c r="GM232" s="156"/>
      <c r="GN232" s="156"/>
      <c r="GO232" s="156"/>
      <c r="GP232" s="156"/>
      <c r="GQ232" s="156"/>
      <c r="GR232" s="156"/>
      <c r="GS232" s="156"/>
      <c r="GT232" s="156"/>
      <c r="GU232" s="156"/>
      <c r="GV232" s="156"/>
      <c r="GW232" s="156"/>
      <c r="GX232" s="156"/>
      <c r="GY232" s="156"/>
      <c r="GZ232" s="156"/>
      <c r="HA232" s="156"/>
      <c r="HB232" s="156"/>
      <c r="HC232" s="156"/>
      <c r="HD232" s="156"/>
      <c r="HE232" s="156"/>
      <c r="HF232" s="156"/>
      <c r="HG232" s="156"/>
      <c r="HH232" s="156"/>
      <c r="HI232" s="156"/>
      <c r="HJ232" s="156"/>
      <c r="HK232" s="156"/>
      <c r="HL232" s="156"/>
      <c r="HM232" s="156"/>
      <c r="HN232" s="156"/>
      <c r="HO232" s="156"/>
      <c r="HP232" s="156"/>
      <c r="HQ232" s="156"/>
      <c r="HR232" s="156"/>
      <c r="HS232" s="156"/>
      <c r="HT232" s="156"/>
      <c r="HU232" s="156"/>
      <c r="HV232" s="156"/>
      <c r="HW232" s="156"/>
      <c r="HX232" s="156"/>
      <c r="HY232" s="156"/>
      <c r="HZ232" s="156"/>
      <c r="IA232" s="156"/>
      <c r="IB232" s="156"/>
      <c r="IC232" s="156"/>
      <c r="ID232" s="156"/>
      <c r="IE232" s="156"/>
      <c r="IF232" s="156"/>
      <c r="IG232" s="156"/>
      <c r="IH232" s="156"/>
      <c r="II232" s="156"/>
      <c r="IJ232" s="156"/>
      <c r="IK232" s="156"/>
      <c r="IL232" s="156"/>
      <c r="IM232" s="156"/>
    </row>
    <row r="233" spans="2:247" s="33" customFormat="1" ht="7.5" customHeight="1" outlineLevel="1" thickBot="1">
      <c r="B233" s="18"/>
      <c r="C233" s="19"/>
      <c r="D233" s="20"/>
      <c r="E233" s="19"/>
      <c r="F233" s="164"/>
      <c r="G233" s="20"/>
      <c r="H233" s="164"/>
      <c r="I233" s="19"/>
      <c r="J233" s="164"/>
      <c r="K233" s="19"/>
      <c r="L233" s="164"/>
      <c r="M233" s="19"/>
      <c r="N233" s="164"/>
      <c r="O233" s="19"/>
      <c r="P233" s="164"/>
      <c r="Q233" s="19"/>
      <c r="R233" s="164"/>
      <c r="S233" s="164"/>
      <c r="T233" s="19"/>
      <c r="U233" s="19"/>
      <c r="V233" s="52"/>
      <c r="W233" s="52"/>
      <c r="X233" s="52"/>
      <c r="Y233" s="52"/>
      <c r="Z233" s="52"/>
      <c r="AA233" s="37"/>
      <c r="AB233" s="35"/>
      <c r="AC233" s="35"/>
      <c r="AD233" s="35"/>
      <c r="AE233" s="35"/>
      <c r="AF233" s="35"/>
      <c r="AG233" s="35"/>
      <c r="AH233" s="35"/>
      <c r="AI233" s="35"/>
      <c r="AJ233" s="35"/>
      <c r="AK233" s="35"/>
      <c r="AL233" s="35"/>
      <c r="AM233" s="35"/>
      <c r="AN233" s="22"/>
      <c r="AO233" s="38"/>
      <c r="AP233" s="22"/>
      <c r="AQ233" s="22"/>
      <c r="AR233" s="22"/>
      <c r="AS233" s="8"/>
      <c r="AT233" s="8"/>
      <c r="AU233"/>
      <c r="AV233"/>
      <c r="AW233"/>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c r="DA233" s="41"/>
      <c r="DB233" s="41"/>
      <c r="DC233" s="41"/>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41"/>
      <c r="DZ233" s="41"/>
      <c r="EA233" s="41"/>
      <c r="EB233" s="41"/>
      <c r="EC233" s="41"/>
      <c r="ED233" s="41"/>
      <c r="EE233" s="41"/>
      <c r="EF233" s="41"/>
      <c r="EG233" s="41"/>
      <c r="EH233" s="41"/>
      <c r="EI233" s="41"/>
      <c r="EJ233" s="41"/>
      <c r="EK233" s="41"/>
      <c r="EL233" s="41"/>
      <c r="EM233" s="41"/>
      <c r="EN233" s="41"/>
      <c r="EO233" s="41"/>
      <c r="EP233" s="41"/>
      <c r="EQ233" s="41"/>
      <c r="ER233" s="41"/>
      <c r="ES233" s="41"/>
      <c r="ET233" s="41"/>
      <c r="EU233" s="41"/>
      <c r="EV233" s="41"/>
      <c r="EW233" s="41"/>
      <c r="EX233" s="41"/>
      <c r="EY233" s="41"/>
      <c r="EZ233" s="41"/>
      <c r="FA233" s="41"/>
      <c r="FB233" s="41"/>
      <c r="FC233" s="41"/>
      <c r="FD233" s="41"/>
      <c r="FE233" s="41"/>
      <c r="FF233" s="41"/>
      <c r="FG233" s="41"/>
      <c r="FH233" s="41"/>
      <c r="FI233" s="41"/>
      <c r="FJ233" s="41"/>
      <c r="FK233" s="41"/>
      <c r="FL233" s="41"/>
      <c r="FM233" s="41"/>
      <c r="FN233" s="41"/>
      <c r="FO233" s="41"/>
      <c r="FP233" s="41"/>
      <c r="FQ233" s="41"/>
      <c r="FR233" s="41"/>
      <c r="FS233" s="41"/>
      <c r="FT233" s="41"/>
      <c r="FU233" s="41"/>
      <c r="FV233" s="41"/>
      <c r="FW233" s="41"/>
      <c r="FX233" s="41"/>
      <c r="FY233" s="41"/>
      <c r="FZ233" s="41"/>
      <c r="GA233" s="41"/>
      <c r="GB233" s="41"/>
      <c r="GC233" s="41"/>
      <c r="GD233" s="41"/>
      <c r="GE233" s="41"/>
      <c r="GF233" s="41"/>
      <c r="GG233" s="41"/>
      <c r="GH233" s="41"/>
      <c r="GI233" s="41"/>
      <c r="GJ233" s="41"/>
      <c r="GK233" s="41"/>
      <c r="GL233" s="41"/>
      <c r="GM233" s="41"/>
      <c r="GN233" s="41"/>
      <c r="GO233" s="41"/>
      <c r="GP233" s="41"/>
      <c r="GQ233" s="41"/>
      <c r="GR233" s="41"/>
      <c r="GS233" s="41"/>
      <c r="GT233" s="41"/>
      <c r="GU233" s="41"/>
      <c r="GV233" s="41"/>
      <c r="GW233" s="41"/>
      <c r="GX233" s="41"/>
      <c r="GY233" s="41"/>
      <c r="GZ233" s="41"/>
      <c r="HA233" s="41"/>
      <c r="HB233" s="41"/>
      <c r="HC233" s="41"/>
      <c r="HD233" s="41"/>
      <c r="HE233" s="41"/>
      <c r="HF233" s="41"/>
      <c r="HG233" s="41"/>
      <c r="HH233" s="41"/>
      <c r="HI233" s="41"/>
      <c r="HJ233" s="41"/>
      <c r="HK233" s="41"/>
      <c r="HL233" s="41"/>
      <c r="HM233" s="41"/>
      <c r="HN233" s="41"/>
      <c r="HO233" s="41"/>
      <c r="HP233" s="41"/>
      <c r="HQ233" s="41"/>
      <c r="HR233" s="41"/>
      <c r="HS233" s="41"/>
      <c r="HT233" s="41"/>
      <c r="HU233" s="41"/>
      <c r="HV233" s="41"/>
      <c r="HW233" s="41"/>
      <c r="HX233" s="41"/>
      <c r="HY233" s="41"/>
      <c r="HZ233" s="41"/>
      <c r="IA233" s="41"/>
      <c r="IB233" s="41"/>
      <c r="IC233" s="41"/>
      <c r="ID233" s="41"/>
      <c r="IE233" s="41"/>
      <c r="IF233" s="41"/>
      <c r="IG233" s="41"/>
      <c r="IH233" s="41"/>
      <c r="II233" s="41"/>
      <c r="IJ233" s="41"/>
      <c r="IK233" s="41"/>
      <c r="IL233" s="41"/>
      <c r="IM233" s="41"/>
    </row>
    <row r="234" spans="2:247" s="33" customFormat="1" ht="7.5" customHeight="1" thickTop="1">
      <c r="B234" s="34"/>
      <c r="C234" s="35"/>
      <c r="D234" s="36"/>
      <c r="E234" s="35"/>
      <c r="F234" s="210"/>
      <c r="G234" s="36"/>
      <c r="H234" s="210"/>
      <c r="I234" s="35"/>
      <c r="J234" s="210"/>
      <c r="K234" s="35"/>
      <c r="L234" s="210"/>
      <c r="M234" s="35"/>
      <c r="N234" s="210"/>
      <c r="O234" s="35"/>
      <c r="P234" s="210"/>
      <c r="Q234" s="35"/>
      <c r="R234" s="210"/>
      <c r="S234" s="210"/>
      <c r="T234" s="35"/>
      <c r="U234" s="35"/>
      <c r="V234" s="52"/>
      <c r="W234" s="52"/>
      <c r="X234" s="52"/>
      <c r="Y234" s="52"/>
      <c r="Z234" s="52"/>
      <c r="AA234" s="37"/>
      <c r="AB234" s="35"/>
      <c r="AC234" s="35"/>
      <c r="AD234" s="35"/>
      <c r="AE234" s="35"/>
      <c r="AF234" s="35"/>
      <c r="AG234" s="35"/>
      <c r="AH234" s="35"/>
      <c r="AI234" s="35"/>
      <c r="AJ234" s="35"/>
      <c r="AK234" s="35"/>
      <c r="AL234" s="35"/>
      <c r="AM234" s="35"/>
      <c r="AN234" s="22"/>
      <c r="AO234" s="38"/>
      <c r="AP234" s="22"/>
      <c r="AQ234" s="22"/>
      <c r="AR234" s="22"/>
      <c r="AS234" s="8"/>
      <c r="AT234" s="8"/>
      <c r="AU234"/>
      <c r="AV234"/>
      <c r="AW234"/>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41"/>
      <c r="CP234" s="41"/>
      <c r="CQ234" s="41"/>
      <c r="CR234" s="41"/>
      <c r="CS234" s="41"/>
      <c r="CT234" s="41"/>
      <c r="CU234" s="41"/>
      <c r="CV234" s="41"/>
      <c r="CW234" s="41"/>
      <c r="CX234" s="41"/>
      <c r="CY234" s="41"/>
      <c r="CZ234" s="41"/>
      <c r="DA234" s="41"/>
      <c r="DB234" s="41"/>
      <c r="DC234" s="41"/>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41"/>
      <c r="DZ234" s="41"/>
      <c r="EA234" s="41"/>
      <c r="EB234" s="41"/>
      <c r="EC234" s="41"/>
      <c r="ED234" s="41"/>
      <c r="EE234" s="41"/>
      <c r="EF234" s="41"/>
      <c r="EG234" s="41"/>
      <c r="EH234" s="41"/>
      <c r="EI234" s="41"/>
      <c r="EJ234" s="41"/>
      <c r="EK234" s="41"/>
      <c r="EL234" s="41"/>
      <c r="EM234" s="41"/>
      <c r="EN234" s="41"/>
      <c r="EO234" s="41"/>
      <c r="EP234" s="41"/>
      <c r="EQ234" s="41"/>
      <c r="ER234" s="41"/>
      <c r="ES234" s="41"/>
      <c r="ET234" s="41"/>
      <c r="EU234" s="41"/>
      <c r="EV234" s="41"/>
      <c r="EW234" s="41"/>
      <c r="EX234" s="41"/>
      <c r="EY234" s="41"/>
      <c r="EZ234" s="41"/>
      <c r="FA234" s="41"/>
      <c r="FB234" s="41"/>
      <c r="FC234" s="41"/>
      <c r="FD234" s="41"/>
      <c r="FE234" s="41"/>
      <c r="FF234" s="41"/>
      <c r="FG234" s="41"/>
      <c r="FH234" s="41"/>
      <c r="FI234" s="41"/>
      <c r="FJ234" s="41"/>
      <c r="FK234" s="41"/>
      <c r="FL234" s="41"/>
      <c r="FM234" s="41"/>
      <c r="FN234" s="41"/>
      <c r="FO234" s="41"/>
      <c r="FP234" s="41"/>
      <c r="FQ234" s="41"/>
      <c r="FR234" s="41"/>
      <c r="FS234" s="41"/>
      <c r="FT234" s="41"/>
      <c r="FU234" s="41"/>
      <c r="FV234" s="41"/>
      <c r="FW234" s="41"/>
      <c r="FX234" s="41"/>
      <c r="FY234" s="41"/>
      <c r="FZ234" s="41"/>
      <c r="GA234" s="41"/>
      <c r="GB234" s="41"/>
      <c r="GC234" s="41"/>
      <c r="GD234" s="41"/>
      <c r="GE234" s="41"/>
      <c r="GF234" s="41"/>
      <c r="GG234" s="41"/>
      <c r="GH234" s="41"/>
      <c r="GI234" s="41"/>
      <c r="GJ234" s="41"/>
      <c r="GK234" s="41"/>
      <c r="GL234" s="41"/>
      <c r="GM234" s="41"/>
      <c r="GN234" s="41"/>
      <c r="GO234" s="41"/>
      <c r="GP234" s="41"/>
      <c r="GQ234" s="41"/>
      <c r="GR234" s="41"/>
      <c r="GS234" s="41"/>
      <c r="GT234" s="41"/>
      <c r="GU234" s="41"/>
      <c r="GV234" s="41"/>
      <c r="GW234" s="41"/>
      <c r="GX234" s="41"/>
      <c r="GY234" s="41"/>
      <c r="GZ234" s="41"/>
      <c r="HA234" s="41"/>
      <c r="HB234" s="41"/>
      <c r="HC234" s="41"/>
      <c r="HD234" s="41"/>
      <c r="HE234" s="41"/>
      <c r="HF234" s="41"/>
      <c r="HG234" s="41"/>
      <c r="HH234" s="41"/>
      <c r="HI234" s="41"/>
      <c r="HJ234" s="41"/>
      <c r="HK234" s="41"/>
      <c r="HL234" s="41"/>
      <c r="HM234" s="41"/>
      <c r="HN234" s="41"/>
      <c r="HO234" s="41"/>
      <c r="HP234" s="41"/>
      <c r="HQ234" s="41"/>
      <c r="HR234" s="41"/>
      <c r="HS234" s="41"/>
      <c r="HT234" s="41"/>
      <c r="HU234" s="41"/>
      <c r="HV234" s="41"/>
      <c r="HW234" s="41"/>
      <c r="HX234" s="41"/>
      <c r="HY234" s="41"/>
      <c r="HZ234" s="41"/>
      <c r="IA234" s="41"/>
      <c r="IB234" s="41"/>
      <c r="IC234" s="41"/>
      <c r="ID234" s="41"/>
      <c r="IE234" s="41"/>
      <c r="IF234" s="41"/>
      <c r="IG234" s="41"/>
      <c r="IH234" s="41"/>
      <c r="II234" s="41"/>
      <c r="IJ234" s="41"/>
      <c r="IK234" s="41"/>
      <c r="IL234" s="41"/>
      <c r="IM234" s="41"/>
    </row>
    <row r="235" spans="2:49" s="4" customFormat="1" ht="18">
      <c r="B235" s="2" t="s">
        <v>29</v>
      </c>
      <c r="C235" s="65"/>
      <c r="D235" s="112" t="s">
        <v>0</v>
      </c>
      <c r="E235" s="392">
        <f>Robin!$O$2</f>
        <v>21</v>
      </c>
      <c r="F235" s="392"/>
      <c r="G235" s="392">
        <f>Robin!$L$2</f>
        <v>19</v>
      </c>
      <c r="H235" s="392"/>
      <c r="I235" s="392">
        <f>Robin!$F$2</f>
        <v>15</v>
      </c>
      <c r="J235" s="392"/>
      <c r="K235" s="392">
        <f>Robin!$K$2</f>
        <v>18</v>
      </c>
      <c r="L235" s="392"/>
      <c r="M235" s="392">
        <f>Robin!$Q$2</f>
        <v>22</v>
      </c>
      <c r="N235" s="392"/>
      <c r="O235" s="392">
        <f>Robin!$I$2</f>
        <v>17</v>
      </c>
      <c r="P235" s="392"/>
      <c r="Q235" s="392">
        <f>Robin!$H$2</f>
        <v>16</v>
      </c>
      <c r="R235" s="392"/>
      <c r="S235" s="5"/>
      <c r="T235" s="2"/>
      <c r="U235" s="2"/>
      <c r="V235" s="53"/>
      <c r="W235" s="53"/>
      <c r="X235" s="53"/>
      <c r="Y235" s="53"/>
      <c r="Z235" s="53"/>
      <c r="AA235" s="6"/>
      <c r="AB235" s="6"/>
      <c r="AC235" s="6"/>
      <c r="AD235" s="6"/>
      <c r="AE235" s="6"/>
      <c r="AF235" s="6"/>
      <c r="AG235" s="6"/>
      <c r="AH235" s="6"/>
      <c r="AI235" s="6"/>
      <c r="AJ235" s="6"/>
      <c r="AK235" s="6"/>
      <c r="AL235" s="6"/>
      <c r="AM235" s="6"/>
      <c r="AN235" s="6"/>
      <c r="AO235" s="6"/>
      <c r="AP235" s="6"/>
      <c r="AQ235" s="6"/>
      <c r="AR235" s="6"/>
      <c r="AS235" s="8"/>
      <c r="AT235" s="8"/>
      <c r="AU235"/>
      <c r="AV235"/>
      <c r="AW235"/>
    </row>
    <row r="236" spans="3:49" s="4" customFormat="1" ht="21" customHeight="1">
      <c r="C236" s="66"/>
      <c r="D236" s="113"/>
      <c r="E236" s="400" t="str">
        <f>Robin!$C$3</f>
        <v>BSC Pfaffenhofen 1</v>
      </c>
      <c r="F236" s="394"/>
      <c r="G236" s="400" t="str">
        <f>Robin!$C$33</f>
        <v>Raubritter Hallstadt 1</v>
      </c>
      <c r="H236" s="394"/>
      <c r="I236" s="400" t="str">
        <f>Robin!$C$39</f>
        <v>SW Würzburg 2</v>
      </c>
      <c r="J236" s="394"/>
      <c r="K236" s="400" t="str">
        <f>Robin!$C$9</f>
        <v>Delphin München 2</v>
      </c>
      <c r="L236" s="394"/>
      <c r="M236" s="400" t="str">
        <f>Robin!$C$27</f>
        <v>Germania Bayreuth 4</v>
      </c>
      <c r="N236" s="394"/>
      <c r="O236" s="400" t="str">
        <f>Robin!$C$15</f>
        <v>Tiger Augsburg 2</v>
      </c>
      <c r="P236" s="394"/>
      <c r="Q236" s="400" t="str">
        <f>Robin!$C$21</f>
        <v>Delphin München 1</v>
      </c>
      <c r="R236" s="394"/>
      <c r="S236" s="262"/>
      <c r="V236" s="53"/>
      <c r="W236" s="53"/>
      <c r="X236" s="53"/>
      <c r="Y236" s="53"/>
      <c r="Z236" s="53"/>
      <c r="AA236" s="6"/>
      <c r="AB236" s="6"/>
      <c r="AC236" s="6"/>
      <c r="AD236" s="6"/>
      <c r="AE236" s="6"/>
      <c r="AF236" s="6"/>
      <c r="AG236" s="6"/>
      <c r="AH236" s="6"/>
      <c r="AI236" s="6"/>
      <c r="AJ236" s="6"/>
      <c r="AK236" s="6"/>
      <c r="AL236" s="6"/>
      <c r="AM236" s="6"/>
      <c r="AN236" s="6"/>
      <c r="AO236" s="6"/>
      <c r="AP236" s="6"/>
      <c r="AQ236" s="6"/>
      <c r="AR236" s="6"/>
      <c r="AS236" s="8"/>
      <c r="AT236" s="8"/>
      <c r="AU236"/>
      <c r="AV236"/>
      <c r="AW236"/>
    </row>
    <row r="237" spans="3:49" s="4" customFormat="1" ht="21" customHeight="1">
      <c r="C237" s="2"/>
      <c r="D237" s="113"/>
      <c r="E237" s="401"/>
      <c r="F237" s="396"/>
      <c r="G237" s="401"/>
      <c r="H237" s="396"/>
      <c r="I237" s="401"/>
      <c r="J237" s="396"/>
      <c r="K237" s="401"/>
      <c r="L237" s="396"/>
      <c r="M237" s="401"/>
      <c r="N237" s="396"/>
      <c r="O237" s="401"/>
      <c r="P237" s="396"/>
      <c r="Q237" s="401"/>
      <c r="R237" s="396"/>
      <c r="S237" s="262"/>
      <c r="V237" s="53"/>
      <c r="W237" s="53"/>
      <c r="X237" s="53"/>
      <c r="Y237" s="53"/>
      <c r="Z237" s="53"/>
      <c r="AA237" s="6"/>
      <c r="AB237" s="6"/>
      <c r="AC237" s="6"/>
      <c r="AD237" s="6"/>
      <c r="AE237" s="6"/>
      <c r="AF237" s="6"/>
      <c r="AG237" s="6"/>
      <c r="AH237" s="6"/>
      <c r="AI237" s="6"/>
      <c r="AJ237" s="6"/>
      <c r="AK237" s="6"/>
      <c r="AL237" s="6"/>
      <c r="AM237" s="6"/>
      <c r="AN237" s="6"/>
      <c r="AO237" s="6"/>
      <c r="AP237" s="6"/>
      <c r="AQ237" s="6"/>
      <c r="AR237" s="6"/>
      <c r="AS237" s="8"/>
      <c r="AT237" s="8"/>
      <c r="AU237"/>
      <c r="AV237"/>
      <c r="AW237"/>
    </row>
    <row r="238" spans="3:49" s="4" customFormat="1" ht="21" customHeight="1">
      <c r="C238" s="2"/>
      <c r="D238" s="113"/>
      <c r="E238" s="401"/>
      <c r="F238" s="396"/>
      <c r="G238" s="401"/>
      <c r="H238" s="396"/>
      <c r="I238" s="401"/>
      <c r="J238" s="396"/>
      <c r="K238" s="401"/>
      <c r="L238" s="396"/>
      <c r="M238" s="401"/>
      <c r="N238" s="396"/>
      <c r="O238" s="401"/>
      <c r="P238" s="396"/>
      <c r="Q238" s="401"/>
      <c r="R238" s="396"/>
      <c r="S238" s="262"/>
      <c r="V238" s="53"/>
      <c r="W238" s="53"/>
      <c r="X238" s="53"/>
      <c r="Y238" s="53"/>
      <c r="Z238" s="53"/>
      <c r="AA238" s="6"/>
      <c r="AB238" s="6"/>
      <c r="AC238" s="6"/>
      <c r="AD238" s="6"/>
      <c r="AE238" s="6"/>
      <c r="AF238" s="6"/>
      <c r="AG238" s="6"/>
      <c r="AH238" s="6"/>
      <c r="AI238" s="6"/>
      <c r="AJ238" s="6"/>
      <c r="AK238" s="6"/>
      <c r="AL238" s="6"/>
      <c r="AM238" s="6"/>
      <c r="AN238" s="6"/>
      <c r="AO238" s="6"/>
      <c r="AP238" s="6"/>
      <c r="AQ238" s="6"/>
      <c r="AR238" s="6"/>
      <c r="AS238" s="8"/>
      <c r="AT238" s="8"/>
      <c r="AU238"/>
      <c r="AV238"/>
      <c r="AW238"/>
    </row>
    <row r="239" spans="4:49" s="4" customFormat="1" ht="21" customHeight="1">
      <c r="D239" s="113"/>
      <c r="E239" s="401"/>
      <c r="F239" s="396"/>
      <c r="G239" s="401"/>
      <c r="H239" s="396"/>
      <c r="I239" s="401"/>
      <c r="J239" s="396"/>
      <c r="K239" s="401"/>
      <c r="L239" s="396"/>
      <c r="M239" s="401"/>
      <c r="N239" s="396"/>
      <c r="O239" s="401"/>
      <c r="P239" s="396"/>
      <c r="Q239" s="401"/>
      <c r="R239" s="396"/>
      <c r="S239" s="262"/>
      <c r="V239" s="53"/>
      <c r="W239" s="53"/>
      <c r="X239" s="53"/>
      <c r="Y239" s="53"/>
      <c r="Z239" s="53"/>
      <c r="AA239" s="6"/>
      <c r="AB239" s="6"/>
      <c r="AC239" s="6"/>
      <c r="AD239" s="6"/>
      <c r="AE239" s="6"/>
      <c r="AF239" s="6"/>
      <c r="AG239" s="6"/>
      <c r="AH239" s="6"/>
      <c r="AI239" s="6"/>
      <c r="AJ239" s="6"/>
      <c r="AK239" s="6"/>
      <c r="AL239" s="6"/>
      <c r="AM239" s="6"/>
      <c r="AN239" s="6"/>
      <c r="AO239" s="6"/>
      <c r="AP239" s="6"/>
      <c r="AQ239" s="6"/>
      <c r="AR239" s="6"/>
      <c r="AS239" s="8"/>
      <c r="AT239" s="8"/>
      <c r="AU239"/>
      <c r="AV239"/>
      <c r="AW239"/>
    </row>
    <row r="240" spans="3:49" s="4" customFormat="1" ht="21" customHeight="1">
      <c r="C240" s="103" t="str">
        <f>Robin!$C$45</f>
        <v>Castra Regina Regensburg 1</v>
      </c>
      <c r="D240" s="114"/>
      <c r="E240" s="401"/>
      <c r="F240" s="396"/>
      <c r="G240" s="401"/>
      <c r="H240" s="396"/>
      <c r="I240" s="401"/>
      <c r="J240" s="396"/>
      <c r="K240" s="401"/>
      <c r="L240" s="396"/>
      <c r="M240" s="401"/>
      <c r="N240" s="396"/>
      <c r="O240" s="401"/>
      <c r="P240" s="396"/>
      <c r="Q240" s="401"/>
      <c r="R240" s="396"/>
      <c r="S240" s="262"/>
      <c r="V240" s="53"/>
      <c r="W240" s="53"/>
      <c r="X240" s="53"/>
      <c r="Y240" s="53"/>
      <c r="Z240" s="53"/>
      <c r="AA240" s="6"/>
      <c r="AB240" s="6"/>
      <c r="AC240" s="6"/>
      <c r="AD240" s="6"/>
      <c r="AE240" s="6"/>
      <c r="AF240" s="6"/>
      <c r="AG240" s="6"/>
      <c r="AH240" s="6"/>
      <c r="AI240" s="6"/>
      <c r="AJ240" s="6"/>
      <c r="AK240" s="6"/>
      <c r="AL240" s="6"/>
      <c r="AM240" s="6"/>
      <c r="AN240" s="6"/>
      <c r="AO240" s="6"/>
      <c r="AP240" s="6"/>
      <c r="AQ240" s="6"/>
      <c r="AR240" s="6"/>
      <c r="AS240" s="8"/>
      <c r="AT240" s="8"/>
      <c r="AU240"/>
      <c r="AV240"/>
      <c r="AW240"/>
    </row>
    <row r="241" spans="4:49" s="4" customFormat="1" ht="21" customHeight="1">
      <c r="D241" s="113"/>
      <c r="E241" s="402"/>
      <c r="F241" s="398"/>
      <c r="G241" s="402"/>
      <c r="H241" s="398"/>
      <c r="I241" s="402"/>
      <c r="J241" s="398"/>
      <c r="K241" s="402"/>
      <c r="L241" s="398"/>
      <c r="M241" s="402"/>
      <c r="N241" s="398"/>
      <c r="O241" s="402"/>
      <c r="P241" s="398"/>
      <c r="Q241" s="402"/>
      <c r="R241" s="398"/>
      <c r="S241" s="262"/>
      <c r="V241" s="53"/>
      <c r="W241" s="53"/>
      <c r="X241" s="53"/>
      <c r="Y241" s="53"/>
      <c r="Z241" s="53"/>
      <c r="AA241" s="6"/>
      <c r="AB241" s="6"/>
      <c r="AC241" s="6"/>
      <c r="AD241" s="6"/>
      <c r="AE241" s="6"/>
      <c r="AF241" s="6"/>
      <c r="AG241" s="6"/>
      <c r="AH241" s="6"/>
      <c r="AI241" s="6"/>
      <c r="AJ241" s="6"/>
      <c r="AK241" s="6"/>
      <c r="AL241" s="6"/>
      <c r="AM241" s="6"/>
      <c r="AN241" s="6"/>
      <c r="AO241" s="6"/>
      <c r="AP241" s="6"/>
      <c r="AQ241" s="6"/>
      <c r="AR241" s="6"/>
      <c r="AS241" s="8"/>
      <c r="AT241" s="8"/>
      <c r="AU241"/>
      <c r="AV241"/>
      <c r="AW241"/>
    </row>
    <row r="242" spans="4:49" s="4" customFormat="1" ht="19.5" customHeight="1">
      <c r="D242" s="113" t="str">
        <f>D18</f>
        <v>Team</v>
      </c>
      <c r="E242" s="392" t="s">
        <v>57</v>
      </c>
      <c r="F242" s="392"/>
      <c r="G242" s="392" t="s">
        <v>56</v>
      </c>
      <c r="H242" s="392"/>
      <c r="I242" s="392" t="s">
        <v>64</v>
      </c>
      <c r="J242" s="392"/>
      <c r="K242" s="392" t="s">
        <v>59</v>
      </c>
      <c r="L242" s="392"/>
      <c r="M242" s="392" t="s">
        <v>65</v>
      </c>
      <c r="N242" s="392"/>
      <c r="O242" s="392" t="s">
        <v>68</v>
      </c>
      <c r="P242" s="392"/>
      <c r="Q242" s="392" t="s">
        <v>60</v>
      </c>
      <c r="R242" s="392"/>
      <c r="S242" s="5"/>
      <c r="V242" s="53"/>
      <c r="W242" s="53"/>
      <c r="X242" s="53"/>
      <c r="Y242" s="53"/>
      <c r="Z242" s="53"/>
      <c r="AA242" s="6"/>
      <c r="AB242" s="6"/>
      <c r="AC242" s="6"/>
      <c r="AD242" s="6"/>
      <c r="AE242" s="6"/>
      <c r="AF242" s="6"/>
      <c r="AG242" s="6"/>
      <c r="AH242" s="6"/>
      <c r="AI242" s="6"/>
      <c r="AJ242" s="6"/>
      <c r="AK242" s="6"/>
      <c r="AL242" s="6"/>
      <c r="AM242" s="6"/>
      <c r="AN242" s="6"/>
      <c r="AO242" s="6"/>
      <c r="AP242" s="6"/>
      <c r="AQ242" s="6"/>
      <c r="AR242" s="6"/>
      <c r="AS242" s="8"/>
      <c r="AT242" s="8"/>
      <c r="AU242"/>
      <c r="AV242"/>
      <c r="AW242"/>
    </row>
    <row r="243" spans="4:49" s="4" customFormat="1" ht="19.5" customHeight="1">
      <c r="D243" s="113"/>
      <c r="E243" s="5"/>
      <c r="F243" s="158"/>
      <c r="G243" s="5"/>
      <c r="H243" s="158"/>
      <c r="I243" s="5"/>
      <c r="J243" s="158"/>
      <c r="K243" s="5"/>
      <c r="L243" s="158"/>
      <c r="M243" s="5"/>
      <c r="N243" s="158"/>
      <c r="O243" s="5"/>
      <c r="P243" s="158"/>
      <c r="Q243" s="5"/>
      <c r="R243" s="158"/>
      <c r="S243" s="158"/>
      <c r="V243" s="53"/>
      <c r="W243" s="53"/>
      <c r="X243" s="53"/>
      <c r="Y243" s="53"/>
      <c r="Z243" s="53"/>
      <c r="AA243" s="6"/>
      <c r="AB243" s="6"/>
      <c r="AC243" s="6"/>
      <c r="AD243" s="6"/>
      <c r="AE243" s="6"/>
      <c r="AF243" s="6"/>
      <c r="AG243" s="6"/>
      <c r="AH243" s="6"/>
      <c r="AI243" s="6"/>
      <c r="AJ243" s="6"/>
      <c r="AK243" s="6"/>
      <c r="AL243" s="6"/>
      <c r="AM243" s="6"/>
      <c r="AN243" s="6"/>
      <c r="AO243" s="6"/>
      <c r="AP243" s="6"/>
      <c r="AQ243" s="6"/>
      <c r="AR243" s="6"/>
      <c r="AS243" s="8"/>
      <c r="AT243" s="8"/>
      <c r="AU243"/>
      <c r="AV243"/>
      <c r="AW243"/>
    </row>
    <row r="244" spans="4:49" s="4" customFormat="1" ht="19.5" customHeight="1">
      <c r="D244" s="113"/>
      <c r="E244" s="5"/>
      <c r="F244" s="158"/>
      <c r="G244" s="5"/>
      <c r="H244" s="158"/>
      <c r="I244" s="5"/>
      <c r="J244" s="158"/>
      <c r="K244" s="5"/>
      <c r="L244" s="158"/>
      <c r="M244" s="5"/>
      <c r="N244" s="158"/>
      <c r="O244" s="5"/>
      <c r="P244" s="158"/>
      <c r="Q244" s="5"/>
      <c r="R244" s="158"/>
      <c r="S244" s="158"/>
      <c r="T244" s="5" t="s">
        <v>2</v>
      </c>
      <c r="U244" s="5" t="s">
        <v>2</v>
      </c>
      <c r="V244" s="53"/>
      <c r="W244" s="53"/>
      <c r="X244" s="53"/>
      <c r="Y244" s="53"/>
      <c r="Z244" s="53"/>
      <c r="AA244" s="6"/>
      <c r="AB244" s="6"/>
      <c r="AC244" s="6"/>
      <c r="AD244" s="6"/>
      <c r="AE244" s="6"/>
      <c r="AF244" s="6"/>
      <c r="AG244" s="6"/>
      <c r="AH244" s="6"/>
      <c r="AI244" s="6"/>
      <c r="AJ244" s="6"/>
      <c r="AK244" s="6"/>
      <c r="AL244" s="6"/>
      <c r="AM244" s="6"/>
      <c r="AN244" s="6"/>
      <c r="AO244" s="6"/>
      <c r="AP244" s="6"/>
      <c r="AQ244" s="6"/>
      <c r="AR244" s="6"/>
      <c r="AS244" s="8"/>
      <c r="AT244" s="8"/>
      <c r="AU244"/>
      <c r="AV244"/>
      <c r="AW244"/>
    </row>
    <row r="245" spans="2:49" s="4" customFormat="1" ht="18">
      <c r="B245" s="4" t="s">
        <v>3</v>
      </c>
      <c r="C245" s="4" t="s">
        <v>4</v>
      </c>
      <c r="D245" s="115" t="s">
        <v>18</v>
      </c>
      <c r="E245" s="4" t="s">
        <v>1</v>
      </c>
      <c r="F245" s="327" t="s">
        <v>54</v>
      </c>
      <c r="G245" s="4" t="s">
        <v>1</v>
      </c>
      <c r="H245" s="327" t="s">
        <v>54</v>
      </c>
      <c r="I245" s="4" t="s">
        <v>1</v>
      </c>
      <c r="J245" s="327" t="s">
        <v>54</v>
      </c>
      <c r="K245" s="4" t="s">
        <v>1</v>
      </c>
      <c r="L245" s="327" t="s">
        <v>54</v>
      </c>
      <c r="M245" s="4" t="s">
        <v>1</v>
      </c>
      <c r="N245" s="327" t="s">
        <v>54</v>
      </c>
      <c r="O245" s="4" t="s">
        <v>1</v>
      </c>
      <c r="P245" s="327" t="s">
        <v>54</v>
      </c>
      <c r="Q245" s="4" t="s">
        <v>1</v>
      </c>
      <c r="R245" s="327" t="s">
        <v>54</v>
      </c>
      <c r="S245" s="273" t="s">
        <v>219</v>
      </c>
      <c r="T245" s="4" t="s">
        <v>1</v>
      </c>
      <c r="U245" s="4" t="s">
        <v>5</v>
      </c>
      <c r="V245" s="53"/>
      <c r="W245" s="53" t="s">
        <v>34</v>
      </c>
      <c r="X245" s="53"/>
      <c r="Y245" s="53"/>
      <c r="Z245" s="53"/>
      <c r="AA245" s="6"/>
      <c r="AB245" s="6"/>
      <c r="AC245" s="6"/>
      <c r="AD245" s="6"/>
      <c r="AE245" s="6"/>
      <c r="AF245" s="6"/>
      <c r="AG245" s="6"/>
      <c r="AH245" s="6"/>
      <c r="AI245" s="6"/>
      <c r="AJ245" s="6"/>
      <c r="AK245" s="6"/>
      <c r="AL245" s="6"/>
      <c r="AM245" s="6"/>
      <c r="AN245" s="6"/>
      <c r="AO245" s="6"/>
      <c r="AP245" s="6"/>
      <c r="AQ245" s="6"/>
      <c r="AR245" s="6"/>
      <c r="AS245" s="8"/>
      <c r="AT245" s="8"/>
      <c r="AU245"/>
      <c r="AV245"/>
      <c r="AW245"/>
    </row>
    <row r="246" spans="2:49" s="4" customFormat="1" ht="19.5" customHeight="1">
      <c r="B246" s="3">
        <v>1</v>
      </c>
      <c r="C246" s="143" t="str">
        <f>Robin!$C$46</f>
        <v>Walzer Peter</v>
      </c>
      <c r="D246" s="109" t="str">
        <f>Robin!$D$46</f>
        <v>07813</v>
      </c>
      <c r="E246" s="3">
        <f>Eingaben!E85</f>
        <v>212</v>
      </c>
      <c r="F246" s="277">
        <f>Eingaben!F85</f>
        <v>1</v>
      </c>
      <c r="G246" s="3">
        <f>Eingaben!G85</f>
        <v>183</v>
      </c>
      <c r="H246" s="277">
        <f>Eingaben!H85</f>
        <v>0</v>
      </c>
      <c r="I246" s="3">
        <f>Eingaben!I85</f>
        <v>211</v>
      </c>
      <c r="J246" s="277">
        <f>Eingaben!J85</f>
        <v>0</v>
      </c>
      <c r="K246" s="3">
        <f>Eingaben!K85</f>
        <v>233</v>
      </c>
      <c r="L246" s="277">
        <f>Eingaben!L85</f>
        <v>1</v>
      </c>
      <c r="M246" s="3">
        <f>Eingaben!M85</f>
        <v>180</v>
      </c>
      <c r="N246" s="277">
        <f>Eingaben!N85</f>
        <v>0</v>
      </c>
      <c r="O246" s="3">
        <f>Eingaben!O85</f>
        <v>210</v>
      </c>
      <c r="P246" s="277">
        <f>Eingaben!P85</f>
        <v>1</v>
      </c>
      <c r="Q246" s="3">
        <f>Eingaben!Q85</f>
        <v>161</v>
      </c>
      <c r="R246" s="277">
        <f>Eingaben!R85</f>
        <v>0.5</v>
      </c>
      <c r="S246" s="279">
        <f>Eingaben!S85</f>
        <v>0</v>
      </c>
      <c r="T246" s="3">
        <f>Eingaben!T85</f>
        <v>1390</v>
      </c>
      <c r="U246" s="281">
        <f>Eingaben!U85</f>
        <v>3.5</v>
      </c>
      <c r="V246" s="190">
        <f>COUNTIF(E246,"&gt;0")+COUNTIF(G246,"&gt;0")+COUNTIF(I246,"&gt;0")+COUNTIF(K246,"&gt;0")+COUNTIF(M246,"&gt;0")+COUNTIF(Q246,"&gt;0")+COUNTIF(O246,"&gt;0")</f>
        <v>7</v>
      </c>
      <c r="W246" s="53"/>
      <c r="X246" s="53"/>
      <c r="Y246" s="53"/>
      <c r="Z246" s="53"/>
      <c r="AA246" s="6"/>
      <c r="AB246" s="6"/>
      <c r="AC246" s="6"/>
      <c r="AD246" s="6"/>
      <c r="AE246" s="6"/>
      <c r="AF246" s="6"/>
      <c r="AG246" s="6"/>
      <c r="AH246" s="6"/>
      <c r="AI246" s="6"/>
      <c r="AJ246" s="6"/>
      <c r="AK246" s="6"/>
      <c r="AL246" s="6"/>
      <c r="AM246" s="6"/>
      <c r="AN246" s="6"/>
      <c r="AO246" s="6"/>
      <c r="AP246" s="6"/>
      <c r="AQ246" s="6"/>
      <c r="AR246" s="6"/>
      <c r="AS246" s="8"/>
      <c r="AT246" s="8"/>
      <c r="AU246"/>
      <c r="AV246"/>
      <c r="AW246"/>
    </row>
    <row r="247" spans="2:49" s="4" customFormat="1" ht="19.5" customHeight="1">
      <c r="B247" s="3">
        <v>2</v>
      </c>
      <c r="C247" s="143" t="str">
        <f>Robin!$C$47</f>
        <v>Mühlbauer Tobias</v>
      </c>
      <c r="D247" s="109" t="str">
        <f>Robin!$D$47</f>
        <v>07810</v>
      </c>
      <c r="E247" s="3">
        <f>Eingaben!E86</f>
        <v>173</v>
      </c>
      <c r="F247" s="277">
        <f>Eingaben!F86</f>
        <v>1</v>
      </c>
      <c r="G247" s="3">
        <f>Eingaben!G86</f>
        <v>151</v>
      </c>
      <c r="H247" s="277">
        <f>Eingaben!H86</f>
        <v>0</v>
      </c>
      <c r="I247" s="3">
        <f>Eingaben!I86</f>
        <v>185</v>
      </c>
      <c r="J247" s="277">
        <f>Eingaben!J86</f>
        <v>0</v>
      </c>
      <c r="K247" s="3">
        <f>Eingaben!K86</f>
        <v>191</v>
      </c>
      <c r="L247" s="277">
        <f>Eingaben!L86</f>
        <v>0</v>
      </c>
      <c r="M247" s="3">
        <f>Eingaben!M86</f>
        <v>138</v>
      </c>
      <c r="N247" s="277">
        <f>Eingaben!N86</f>
        <v>0</v>
      </c>
      <c r="O247" s="3">
        <f>Eingaben!O86</f>
        <v>0</v>
      </c>
      <c r="P247" s="277">
        <f>Eingaben!P86</f>
        <v>0</v>
      </c>
      <c r="Q247" s="3">
        <f>Eingaben!Q86</f>
        <v>0</v>
      </c>
      <c r="R247" s="277">
        <f>Eingaben!R86</f>
        <v>0</v>
      </c>
      <c r="S247" s="279">
        <f>Eingaben!S86</f>
        <v>0</v>
      </c>
      <c r="T247" s="3">
        <f>Eingaben!T86</f>
        <v>838</v>
      </c>
      <c r="U247" s="281">
        <f>Eingaben!U86</f>
        <v>1</v>
      </c>
      <c r="V247" s="190">
        <f>COUNTIF(E247,"&gt;0")+COUNTIF(G247,"&gt;0")+COUNTIF(I247,"&gt;0")+COUNTIF(K247,"&gt;0")+COUNTIF(M247,"&gt;0")+COUNTIF(Q247,"&gt;0")+COUNTIF(O247,"&gt;0")</f>
        <v>5</v>
      </c>
      <c r="W247" s="53"/>
      <c r="X247" s="53"/>
      <c r="Y247" s="53"/>
      <c r="Z247" s="53"/>
      <c r="AA247" s="6"/>
      <c r="AB247" s="6"/>
      <c r="AC247" s="6"/>
      <c r="AD247" s="6"/>
      <c r="AE247" s="6"/>
      <c r="AF247" s="6"/>
      <c r="AG247" s="6"/>
      <c r="AH247" s="6"/>
      <c r="AI247" s="6"/>
      <c r="AJ247" s="6"/>
      <c r="AK247" s="6"/>
      <c r="AL247" s="6"/>
      <c r="AM247" s="6"/>
      <c r="AN247" s="6"/>
      <c r="AO247" s="6"/>
      <c r="AP247" s="6"/>
      <c r="AQ247" s="6"/>
      <c r="AR247" s="6"/>
      <c r="AS247" s="8"/>
      <c r="AT247" s="8"/>
      <c r="AU247"/>
      <c r="AV247"/>
      <c r="AW247"/>
    </row>
    <row r="248" spans="2:49" s="4" customFormat="1" ht="19.5" customHeight="1">
      <c r="B248" s="3">
        <v>3</v>
      </c>
      <c r="C248" s="143" t="str">
        <f>Robin!$C$48</f>
        <v>Brandner Florian</v>
      </c>
      <c r="D248" s="109" t="str">
        <f>Robin!$D$48</f>
        <v>07815</v>
      </c>
      <c r="E248" s="3">
        <f>Eingaben!E87</f>
        <v>176</v>
      </c>
      <c r="F248" s="277">
        <f>Eingaben!F87</f>
        <v>0</v>
      </c>
      <c r="G248" s="3">
        <f>Eingaben!G87</f>
        <v>193</v>
      </c>
      <c r="H248" s="277">
        <f>Eingaben!H87</f>
        <v>1</v>
      </c>
      <c r="I248" s="3">
        <f>Eingaben!I87</f>
        <v>162</v>
      </c>
      <c r="J248" s="277">
        <f>Eingaben!J87</f>
        <v>0</v>
      </c>
      <c r="K248" s="3">
        <f>Eingaben!K87</f>
        <v>156</v>
      </c>
      <c r="L248" s="277">
        <f>Eingaben!L87</f>
        <v>0</v>
      </c>
      <c r="M248" s="3">
        <f>Eingaben!M87</f>
        <v>0</v>
      </c>
      <c r="N248" s="277">
        <f>Eingaben!N87</f>
        <v>0</v>
      </c>
      <c r="O248" s="3">
        <f>Eingaben!O87</f>
        <v>178</v>
      </c>
      <c r="P248" s="277">
        <f>Eingaben!P87</f>
        <v>0</v>
      </c>
      <c r="Q248" s="3">
        <f>Eingaben!Q87</f>
        <v>143</v>
      </c>
      <c r="R248" s="277">
        <f>Eingaben!R87</f>
        <v>0</v>
      </c>
      <c r="S248" s="279">
        <f>Eingaben!S87</f>
        <v>0</v>
      </c>
      <c r="T248" s="3">
        <f>Eingaben!T87</f>
        <v>1008</v>
      </c>
      <c r="U248" s="281">
        <f>Eingaben!U87</f>
        <v>1</v>
      </c>
      <c r="V248" s="190">
        <f>COUNTIF(E248,"&gt;0")+COUNTIF(G248,"&gt;0")+COUNTIF(I248,"&gt;0")+COUNTIF(K248,"&gt;0")+COUNTIF(M248,"&gt;0")+COUNTIF(Q248,"&gt;0")+COUNTIF(O248,"&gt;0")</f>
        <v>6</v>
      </c>
      <c r="W248" s="53"/>
      <c r="X248" s="53"/>
      <c r="Y248" s="53"/>
      <c r="Z248" s="53"/>
      <c r="AA248" s="6"/>
      <c r="AB248" s="6"/>
      <c r="AC248" s="6"/>
      <c r="AD248" s="6"/>
      <c r="AE248" s="6"/>
      <c r="AF248" s="6"/>
      <c r="AG248" s="6"/>
      <c r="AH248" s="6"/>
      <c r="AI248" s="6"/>
      <c r="AJ248" s="6"/>
      <c r="AK248" s="6"/>
      <c r="AL248" s="6"/>
      <c r="AM248" s="6"/>
      <c r="AN248" s="6"/>
      <c r="AO248" s="6"/>
      <c r="AP248" s="6"/>
      <c r="AQ248" s="6"/>
      <c r="AR248" s="6"/>
      <c r="AS248" s="8"/>
      <c r="AT248" s="8"/>
      <c r="AU248"/>
      <c r="AV248"/>
      <c r="AW248"/>
    </row>
    <row r="249" spans="2:49" s="4" customFormat="1" ht="19.5" customHeight="1">
      <c r="B249" s="3">
        <v>4</v>
      </c>
      <c r="C249" s="143" t="str">
        <f>Robin!$C$49</f>
        <v>Graml Christian</v>
      </c>
      <c r="D249" s="109" t="str">
        <f>Robin!$D$49</f>
        <v>07809</v>
      </c>
      <c r="E249" s="3">
        <f>Eingaben!E88</f>
        <v>0</v>
      </c>
      <c r="F249" s="277">
        <f>Eingaben!F88</f>
        <v>0</v>
      </c>
      <c r="G249" s="3">
        <f>Eingaben!G88</f>
        <v>0</v>
      </c>
      <c r="H249" s="277">
        <f>Eingaben!H88</f>
        <v>0</v>
      </c>
      <c r="I249" s="3">
        <f>Eingaben!I88</f>
        <v>0</v>
      </c>
      <c r="J249" s="277">
        <f>Eingaben!J88</f>
        <v>0</v>
      </c>
      <c r="K249" s="3">
        <f>Eingaben!K88</f>
        <v>0</v>
      </c>
      <c r="L249" s="277">
        <f>Eingaben!L88</f>
        <v>0</v>
      </c>
      <c r="M249" s="3">
        <f>Eingaben!M88</f>
        <v>165</v>
      </c>
      <c r="N249" s="277">
        <f>Eingaben!N88</f>
        <v>1</v>
      </c>
      <c r="O249" s="3">
        <f>Eingaben!O88</f>
        <v>146</v>
      </c>
      <c r="P249" s="277">
        <f>Eingaben!P88</f>
        <v>0</v>
      </c>
      <c r="Q249" s="3">
        <f>Eingaben!Q88</f>
        <v>170</v>
      </c>
      <c r="R249" s="277">
        <f>Eingaben!R88</f>
        <v>0</v>
      </c>
      <c r="S249" s="279">
        <f>Eingaben!S88</f>
        <v>0</v>
      </c>
      <c r="T249" s="3">
        <f>Eingaben!T88</f>
        <v>481</v>
      </c>
      <c r="U249" s="281">
        <f>Eingaben!U88</f>
        <v>1</v>
      </c>
      <c r="V249" s="190">
        <f>COUNTIF(E249,"&gt;0")+COUNTIF(G249,"&gt;0")+COUNTIF(I249,"&gt;0")+COUNTIF(K249,"&gt;0")+COUNTIF(M249,"&gt;0")+COUNTIF(Q249,"&gt;0")+COUNTIF(O249,"&gt;0")</f>
        <v>3</v>
      </c>
      <c r="W249" s="53"/>
      <c r="X249" s="53"/>
      <c r="Y249" s="53"/>
      <c r="Z249" s="53"/>
      <c r="AA249" s="6"/>
      <c r="AB249" s="6"/>
      <c r="AC249" s="6"/>
      <c r="AD249" s="6"/>
      <c r="AE249" s="6"/>
      <c r="AF249" s="6"/>
      <c r="AG249" s="6"/>
      <c r="AH249" s="6"/>
      <c r="AI249" s="6"/>
      <c r="AJ249" s="6"/>
      <c r="AK249" s="6"/>
      <c r="AL249" s="6"/>
      <c r="AM249" s="6"/>
      <c r="AN249" s="6"/>
      <c r="AO249" s="6"/>
      <c r="AP249" s="6"/>
      <c r="AQ249" s="6"/>
      <c r="AR249" s="6"/>
      <c r="AS249" s="8"/>
      <c r="AT249" s="8"/>
      <c r="AU249"/>
      <c r="AV249"/>
      <c r="AW249"/>
    </row>
    <row r="250" spans="2:49" s="4" customFormat="1" ht="19.5" customHeight="1">
      <c r="B250" s="3">
        <v>5</v>
      </c>
      <c r="C250" s="143">
        <f>Robin!$C$50</f>
        <v>0</v>
      </c>
      <c r="D250" s="109">
        <f>Robin!$D$50</f>
        <v>0</v>
      </c>
      <c r="E250" s="3">
        <f>Eingaben!E89</f>
        <v>0</v>
      </c>
      <c r="F250" s="277">
        <f>Eingaben!F89</f>
        <v>0</v>
      </c>
      <c r="G250" s="3">
        <f>Eingaben!G89</f>
        <v>0</v>
      </c>
      <c r="H250" s="277">
        <f>Eingaben!H89</f>
        <v>0</v>
      </c>
      <c r="I250" s="3">
        <f>Eingaben!I89</f>
        <v>0</v>
      </c>
      <c r="J250" s="277">
        <f>Eingaben!J89</f>
        <v>0</v>
      </c>
      <c r="K250" s="3">
        <f>Eingaben!K89</f>
        <v>0</v>
      </c>
      <c r="L250" s="277">
        <f>Eingaben!L89</f>
        <v>0</v>
      </c>
      <c r="M250" s="3">
        <f>Eingaben!M89</f>
        <v>0</v>
      </c>
      <c r="N250" s="277">
        <f>Eingaben!N89</f>
        <v>0</v>
      </c>
      <c r="O250" s="3">
        <f>Eingaben!O89</f>
        <v>0</v>
      </c>
      <c r="P250" s="277">
        <f>Eingaben!P89</f>
        <v>0</v>
      </c>
      <c r="Q250" s="3">
        <f>Eingaben!Q89</f>
        <v>0</v>
      </c>
      <c r="R250" s="277">
        <f>Eingaben!R89</f>
        <v>0</v>
      </c>
      <c r="S250" s="279">
        <f>Eingaben!S89</f>
        <v>0</v>
      </c>
      <c r="T250" s="3">
        <f>Eingaben!T89</f>
        <v>0</v>
      </c>
      <c r="U250" s="281">
        <f>Eingaben!U89</f>
        <v>0</v>
      </c>
      <c r="V250" s="190">
        <f>COUNTIF(E250,"&gt;0")+COUNTIF(G250,"&gt;0")+COUNTIF(I250,"&gt;0")+COUNTIF(K250,"&gt;0")+COUNTIF(M250,"&gt;0")+COUNTIF(Q250,"&gt;0")+COUNTIF(O250,"&gt;0")</f>
        <v>0</v>
      </c>
      <c r="W250" s="53"/>
      <c r="X250" s="53"/>
      <c r="Y250" s="53"/>
      <c r="Z250" s="53"/>
      <c r="AA250" s="6"/>
      <c r="AB250" s="6"/>
      <c r="AC250" s="6"/>
      <c r="AD250" s="6"/>
      <c r="AE250" s="6"/>
      <c r="AF250" s="6"/>
      <c r="AG250" s="6"/>
      <c r="AH250" s="6"/>
      <c r="AI250" s="6"/>
      <c r="AJ250" s="6"/>
      <c r="AK250" s="6"/>
      <c r="AL250" s="6"/>
      <c r="AM250" s="6"/>
      <c r="AN250" s="6"/>
      <c r="AO250" s="6"/>
      <c r="AP250" s="6"/>
      <c r="AQ250" s="6"/>
      <c r="AR250" s="6"/>
      <c r="AS250" s="8"/>
      <c r="AT250" s="8"/>
      <c r="AU250"/>
      <c r="AV250"/>
      <c r="AW250"/>
    </row>
    <row r="251" spans="2:49" s="6" customFormat="1" ht="18">
      <c r="B251" s="7"/>
      <c r="C251" s="7"/>
      <c r="D251" s="7"/>
      <c r="E251" s="15">
        <f>Eingaben!E90</f>
        <v>0</v>
      </c>
      <c r="F251" s="158">
        <f>Eingaben!F90</f>
        <v>0</v>
      </c>
      <c r="G251" s="15">
        <f>Eingaben!G90</f>
        <v>0</v>
      </c>
      <c r="H251" s="158">
        <f>Eingaben!H90</f>
        <v>0</v>
      </c>
      <c r="I251" s="15">
        <f>Eingaben!I90</f>
        <v>0</v>
      </c>
      <c r="J251" s="158">
        <f>Eingaben!J90</f>
        <v>0</v>
      </c>
      <c r="K251" s="15">
        <f>Eingaben!K90</f>
        <v>0</v>
      </c>
      <c r="L251" s="158">
        <f>Eingaben!L90</f>
        <v>0</v>
      </c>
      <c r="M251" s="15">
        <f>Eingaben!M90</f>
        <v>0</v>
      </c>
      <c r="N251" s="158">
        <f>Eingaben!N90</f>
        <v>0</v>
      </c>
      <c r="O251" s="15">
        <f>Eingaben!O90</f>
        <v>0</v>
      </c>
      <c r="P251" s="158">
        <f>Eingaben!P90</f>
        <v>0</v>
      </c>
      <c r="Q251" s="15">
        <f>Eingaben!Q90</f>
        <v>0</v>
      </c>
      <c r="R251" s="158">
        <f>Eingaben!R90</f>
        <v>0</v>
      </c>
      <c r="S251" s="158"/>
      <c r="T251" s="15">
        <f>Eingaben!T90</f>
        <v>0</v>
      </c>
      <c r="U251" s="282">
        <f>Eingaben!U90</f>
        <v>0</v>
      </c>
      <c r="V251" s="53"/>
      <c r="W251" s="53"/>
      <c r="X251" s="53"/>
      <c r="Y251" s="53"/>
      <c r="Z251" s="53"/>
      <c r="AS251" s="8"/>
      <c r="AT251" s="8"/>
      <c r="AU251"/>
      <c r="AV251"/>
      <c r="AW251"/>
    </row>
    <row r="252" spans="3:22" ht="18">
      <c r="C252" s="9" t="s">
        <v>69</v>
      </c>
      <c r="D252" s="6"/>
      <c r="E252" s="3">
        <f>Eingaben!E91</f>
        <v>561</v>
      </c>
      <c r="F252" s="280">
        <f>Eingaben!F91</f>
        <v>2</v>
      </c>
      <c r="G252" s="3">
        <f>Eingaben!G91</f>
        <v>527</v>
      </c>
      <c r="H252" s="280">
        <f>Eingaben!H91</f>
        <v>1</v>
      </c>
      <c r="I252" s="3">
        <f>Eingaben!I91</f>
        <v>558</v>
      </c>
      <c r="J252" s="280">
        <f>Eingaben!J91</f>
        <v>0</v>
      </c>
      <c r="K252" s="3">
        <f>Eingaben!K91</f>
        <v>580</v>
      </c>
      <c r="L252" s="280">
        <f>Eingaben!L91</f>
        <v>1</v>
      </c>
      <c r="M252" s="3">
        <f>Eingaben!M91</f>
        <v>483</v>
      </c>
      <c r="N252" s="280">
        <f>Eingaben!N91</f>
        <v>1</v>
      </c>
      <c r="O252" s="3">
        <f>Eingaben!O91</f>
        <v>534</v>
      </c>
      <c r="P252" s="280">
        <f>Eingaben!P91</f>
        <v>1</v>
      </c>
      <c r="Q252" s="3">
        <f>Eingaben!Q91</f>
        <v>474</v>
      </c>
      <c r="R252" s="280">
        <f>Eingaben!R91</f>
        <v>0.5</v>
      </c>
      <c r="S252" s="158"/>
      <c r="T252" s="3">
        <f>Eingaben!T91</f>
        <v>3717</v>
      </c>
      <c r="U252" s="280">
        <f>Eingaben!U91</f>
        <v>6.5</v>
      </c>
      <c r="V252" s="190">
        <f>COUNTIF(E246:E250,"&gt;0")+COUNTIF(G246:G250,"&gt;0")+COUNTIF(I246:I250,"&gt;0")+COUNTIF(K246:K250,"&gt;0")+COUNTIF(M246:M250,"&gt;0")+COUNTIF(Q246:Q250,"&gt;0")+COUNTIF(O246:O250,"&gt;0")</f>
        <v>21</v>
      </c>
    </row>
    <row r="253" spans="3:49" s="6" customFormat="1" ht="18">
      <c r="C253" s="9" t="s">
        <v>70</v>
      </c>
      <c r="E253"/>
      <c r="F253" s="280">
        <f>Eingaben!F92</f>
        <v>2</v>
      </c>
      <c r="G253"/>
      <c r="H253" s="280">
        <f>Eingaben!H92</f>
        <v>0</v>
      </c>
      <c r="I253"/>
      <c r="J253" s="280">
        <f>Eingaben!J92</f>
        <v>0</v>
      </c>
      <c r="K253"/>
      <c r="L253" s="280">
        <f>Eingaben!L92</f>
        <v>0</v>
      </c>
      <c r="M253"/>
      <c r="N253" s="280">
        <f>Eingaben!N92</f>
        <v>0</v>
      </c>
      <c r="O253"/>
      <c r="P253" s="280">
        <f>Eingaben!P92</f>
        <v>1</v>
      </c>
      <c r="Q253"/>
      <c r="R253" s="280">
        <f>Eingaben!R92</f>
        <v>0</v>
      </c>
      <c r="S253" s="157"/>
      <c r="T253" s="203">
        <f>Eingaben!T92</f>
        <v>0</v>
      </c>
      <c r="U253" s="283">
        <f>Eingaben!U92</f>
        <v>3</v>
      </c>
      <c r="V253" s="53"/>
      <c r="W253" s="53"/>
      <c r="X253" s="53"/>
      <c r="Y253" s="53"/>
      <c r="Z253" s="53"/>
      <c r="AS253" s="8"/>
      <c r="AT253" s="8"/>
      <c r="AU253"/>
      <c r="AV253"/>
      <c r="AW253"/>
    </row>
    <row r="254" spans="3:49" s="6" customFormat="1" ht="18">
      <c r="C254" s="9" t="s">
        <v>66</v>
      </c>
      <c r="D254"/>
      <c r="E254" s="202">
        <f>Eingaben!E93</f>
        <v>0</v>
      </c>
      <c r="F254" s="274">
        <f>Eingaben!F93</f>
        <v>4</v>
      </c>
      <c r="G254" s="275">
        <f>Eingaben!G93</f>
        <v>0</v>
      </c>
      <c r="H254" s="274">
        <f>Eingaben!H93</f>
        <v>1</v>
      </c>
      <c r="I254" s="275">
        <f>Eingaben!I93</f>
        <v>0</v>
      </c>
      <c r="J254" s="274">
        <f>Eingaben!J93</f>
        <v>0</v>
      </c>
      <c r="K254" s="275">
        <f>Eingaben!K93</f>
        <v>0</v>
      </c>
      <c r="L254" s="274">
        <f>Eingaben!L93</f>
        <v>1</v>
      </c>
      <c r="M254" s="275">
        <f>Eingaben!M93</f>
        <v>0</v>
      </c>
      <c r="N254" s="274">
        <f>Eingaben!N93</f>
        <v>1</v>
      </c>
      <c r="O254" s="275">
        <f>Eingaben!O93</f>
        <v>0</v>
      </c>
      <c r="P254" s="274">
        <f>Eingaben!P93</f>
        <v>2</v>
      </c>
      <c r="Q254" s="275">
        <f>Eingaben!Q93</f>
        <v>0</v>
      </c>
      <c r="R254" s="274">
        <f>Eingaben!R93</f>
        <v>0.5</v>
      </c>
      <c r="S254" s="274"/>
      <c r="T254" s="276">
        <f>Eingaben!T93</f>
        <v>0</v>
      </c>
      <c r="U254" s="275">
        <f>Eingaben!U93</f>
        <v>9.5</v>
      </c>
      <c r="V254" s="53"/>
      <c r="W254" s="53"/>
      <c r="X254" s="53"/>
      <c r="Y254" s="53"/>
      <c r="Z254" s="53"/>
      <c r="AS254" s="8"/>
      <c r="AT254" s="8"/>
      <c r="AU254"/>
      <c r="AV254"/>
      <c r="AW254"/>
    </row>
    <row r="255" spans="3:49" s="6" customFormat="1" ht="18">
      <c r="C255"/>
      <c r="D255"/>
      <c r="E255"/>
      <c r="F255" s="213"/>
      <c r="G255"/>
      <c r="H255" s="213"/>
      <c r="I255"/>
      <c r="J255" s="213"/>
      <c r="K255"/>
      <c r="L255" s="213"/>
      <c r="M255"/>
      <c r="N255" s="213"/>
      <c r="O255"/>
      <c r="P255" s="213"/>
      <c r="Q255"/>
      <c r="R255" s="158"/>
      <c r="S255" s="158"/>
      <c r="T255" s="392" t="s">
        <v>6</v>
      </c>
      <c r="U255" s="392"/>
      <c r="V255" s="53"/>
      <c r="W255" s="53"/>
      <c r="X255" s="53"/>
      <c r="Y255" s="53"/>
      <c r="Z255" s="53"/>
      <c r="AS255" s="8"/>
      <c r="AT255" s="8"/>
      <c r="AU255"/>
      <c r="AV255"/>
      <c r="AW255"/>
    </row>
    <row r="256" spans="3:49" s="6" customFormat="1" ht="18">
      <c r="C256"/>
      <c r="D256"/>
      <c r="E256"/>
      <c r="F256" s="213"/>
      <c r="G256"/>
      <c r="H256" s="213"/>
      <c r="I256"/>
      <c r="J256" s="213"/>
      <c r="K256"/>
      <c r="L256" s="213"/>
      <c r="M256"/>
      <c r="N256" s="213"/>
      <c r="O256"/>
      <c r="P256" s="213"/>
      <c r="Q256"/>
      <c r="R256" s="158"/>
      <c r="S256" s="158"/>
      <c r="T256" s="403">
        <f>Eingaben!$X$91</f>
        <v>177</v>
      </c>
      <c r="U256" s="404"/>
      <c r="V256" s="53"/>
      <c r="W256" s="53"/>
      <c r="X256" s="53"/>
      <c r="Y256" s="53"/>
      <c r="Z256" s="53"/>
      <c r="AS256" s="8"/>
      <c r="AT256" s="8"/>
      <c r="AU256"/>
      <c r="AV256"/>
      <c r="AW256"/>
    </row>
  </sheetData>
  <mergeCells count="184">
    <mergeCell ref="T255:U255"/>
    <mergeCell ref="T256:U256"/>
    <mergeCell ref="M236:N241"/>
    <mergeCell ref="O236:P241"/>
    <mergeCell ref="Q236:R241"/>
    <mergeCell ref="M242:N242"/>
    <mergeCell ref="O242:P242"/>
    <mergeCell ref="Q242:R242"/>
    <mergeCell ref="E242:F242"/>
    <mergeCell ref="G242:H242"/>
    <mergeCell ref="I242:J242"/>
    <mergeCell ref="K242:L242"/>
    <mergeCell ref="E236:F241"/>
    <mergeCell ref="G236:H241"/>
    <mergeCell ref="I236:J241"/>
    <mergeCell ref="K236:L241"/>
    <mergeCell ref="T223:U223"/>
    <mergeCell ref="T224:U224"/>
    <mergeCell ref="E235:F235"/>
    <mergeCell ref="G235:H235"/>
    <mergeCell ref="I235:J235"/>
    <mergeCell ref="K235:L235"/>
    <mergeCell ref="M235:N235"/>
    <mergeCell ref="O235:P235"/>
    <mergeCell ref="Q235:R235"/>
    <mergeCell ref="M210:N210"/>
    <mergeCell ref="O210:P210"/>
    <mergeCell ref="Q210:R210"/>
    <mergeCell ref="E210:F210"/>
    <mergeCell ref="G210:H210"/>
    <mergeCell ref="I210:J210"/>
    <mergeCell ref="K210:L210"/>
    <mergeCell ref="M203:N203"/>
    <mergeCell ref="O203:P203"/>
    <mergeCell ref="Q203:R203"/>
    <mergeCell ref="E204:F209"/>
    <mergeCell ref="G204:H209"/>
    <mergeCell ref="I204:J209"/>
    <mergeCell ref="K204:L209"/>
    <mergeCell ref="M204:N209"/>
    <mergeCell ref="O204:P209"/>
    <mergeCell ref="Q204:R209"/>
    <mergeCell ref="E203:F203"/>
    <mergeCell ref="G203:H203"/>
    <mergeCell ref="I203:J203"/>
    <mergeCell ref="K203:L203"/>
    <mergeCell ref="O178:P178"/>
    <mergeCell ref="Q171:R171"/>
    <mergeCell ref="Q172:R177"/>
    <mergeCell ref="Q178:R178"/>
    <mergeCell ref="O171:P171"/>
    <mergeCell ref="O172:P177"/>
    <mergeCell ref="O139:P139"/>
    <mergeCell ref="O140:P145"/>
    <mergeCell ref="O146:P146"/>
    <mergeCell ref="Q139:R139"/>
    <mergeCell ref="Q140:R145"/>
    <mergeCell ref="Q146:R146"/>
    <mergeCell ref="O107:P107"/>
    <mergeCell ref="O108:P113"/>
    <mergeCell ref="O114:P114"/>
    <mergeCell ref="Q107:R107"/>
    <mergeCell ref="Q108:R113"/>
    <mergeCell ref="Q114:R114"/>
    <mergeCell ref="O75:P75"/>
    <mergeCell ref="O76:P81"/>
    <mergeCell ref="O82:P82"/>
    <mergeCell ref="Q75:R75"/>
    <mergeCell ref="Q76:R81"/>
    <mergeCell ref="Q82:R82"/>
    <mergeCell ref="O11:P11"/>
    <mergeCell ref="O12:P17"/>
    <mergeCell ref="O18:P18"/>
    <mergeCell ref="Q11:R11"/>
    <mergeCell ref="Q12:R17"/>
    <mergeCell ref="Q18:R18"/>
    <mergeCell ref="E44:F49"/>
    <mergeCell ref="E108:F113"/>
    <mergeCell ref="G114:H114"/>
    <mergeCell ref="E114:F114"/>
    <mergeCell ref="E107:F107"/>
    <mergeCell ref="E75:F75"/>
    <mergeCell ref="G75:H75"/>
    <mergeCell ref="E50:F50"/>
    <mergeCell ref="G76:H81"/>
    <mergeCell ref="E82:F82"/>
    <mergeCell ref="T192:U192"/>
    <mergeCell ref="T32:U32"/>
    <mergeCell ref="T64:U64"/>
    <mergeCell ref="T96:U96"/>
    <mergeCell ref="T128:U128"/>
    <mergeCell ref="T127:U127"/>
    <mergeCell ref="T95:U95"/>
    <mergeCell ref="T159:U159"/>
    <mergeCell ref="T63:U63"/>
    <mergeCell ref="T191:U191"/>
    <mergeCell ref="T31:U31"/>
    <mergeCell ref="M75:N75"/>
    <mergeCell ref="K44:L49"/>
    <mergeCell ref="I44:J49"/>
    <mergeCell ref="O43:P43"/>
    <mergeCell ref="O44:P49"/>
    <mergeCell ref="O50:P50"/>
    <mergeCell ref="Q43:R43"/>
    <mergeCell ref="Q44:R49"/>
    <mergeCell ref="Q50:R50"/>
    <mergeCell ref="M139:N139"/>
    <mergeCell ref="G44:H49"/>
    <mergeCell ref="G107:H107"/>
    <mergeCell ref="G108:H113"/>
    <mergeCell ref="M50:N50"/>
    <mergeCell ref="K50:L50"/>
    <mergeCell ref="G50:H50"/>
    <mergeCell ref="I50:J50"/>
    <mergeCell ref="M76:N81"/>
    <mergeCell ref="I114:J114"/>
    <mergeCell ref="M114:N114"/>
    <mergeCell ref="K114:L114"/>
    <mergeCell ref="M108:N113"/>
    <mergeCell ref="I108:J113"/>
    <mergeCell ref="K108:L113"/>
    <mergeCell ref="K76:L81"/>
    <mergeCell ref="I76:J81"/>
    <mergeCell ref="E76:F81"/>
    <mergeCell ref="G82:H82"/>
    <mergeCell ref="K82:L82"/>
    <mergeCell ref="M178:N178"/>
    <mergeCell ref="K178:L178"/>
    <mergeCell ref="K171:L171"/>
    <mergeCell ref="M171:N171"/>
    <mergeCell ref="M172:N177"/>
    <mergeCell ref="K172:L177"/>
    <mergeCell ref="I139:J139"/>
    <mergeCell ref="K139:L139"/>
    <mergeCell ref="G140:H145"/>
    <mergeCell ref="E139:F139"/>
    <mergeCell ref="G139:H139"/>
    <mergeCell ref="K140:L145"/>
    <mergeCell ref="I140:J145"/>
    <mergeCell ref="M140:N145"/>
    <mergeCell ref="M146:N146"/>
    <mergeCell ref="E146:F146"/>
    <mergeCell ref="G146:H146"/>
    <mergeCell ref="K146:L146"/>
    <mergeCell ref="I146:J146"/>
    <mergeCell ref="E140:F145"/>
    <mergeCell ref="E171:F171"/>
    <mergeCell ref="G171:H171"/>
    <mergeCell ref="I171:J171"/>
    <mergeCell ref="T160:U160"/>
    <mergeCell ref="E178:F178"/>
    <mergeCell ref="I178:J178"/>
    <mergeCell ref="G178:H178"/>
    <mergeCell ref="G172:H177"/>
    <mergeCell ref="I172:J177"/>
    <mergeCell ref="E172:F177"/>
    <mergeCell ref="K43:L43"/>
    <mergeCell ref="I107:J107"/>
    <mergeCell ref="M107:N107"/>
    <mergeCell ref="K107:L107"/>
    <mergeCell ref="I82:J82"/>
    <mergeCell ref="M44:N49"/>
    <mergeCell ref="I75:J75"/>
    <mergeCell ref="M43:N43"/>
    <mergeCell ref="K75:L75"/>
    <mergeCell ref="M82:N82"/>
    <mergeCell ref="G11:H11"/>
    <mergeCell ref="I11:J11"/>
    <mergeCell ref="E43:F43"/>
    <mergeCell ref="G43:H43"/>
    <mergeCell ref="I43:J43"/>
    <mergeCell ref="E11:F11"/>
    <mergeCell ref="E18:F18"/>
    <mergeCell ref="E12:F17"/>
    <mergeCell ref="G12:H17"/>
    <mergeCell ref="G18:H18"/>
    <mergeCell ref="M11:N11"/>
    <mergeCell ref="M18:N18"/>
    <mergeCell ref="I12:J17"/>
    <mergeCell ref="K11:L11"/>
    <mergeCell ref="I18:J18"/>
    <mergeCell ref="K18:L18"/>
    <mergeCell ref="K12:L17"/>
    <mergeCell ref="M12:N17"/>
  </mergeCells>
  <conditionalFormatting sqref="M126 G190 E158 O62 Q126 M94 E94 G94 E126 I94 G126 Q94 I126 K126 O30 I190 G158 K190 M62 U190 K94 E62 G62 I62 K62 Q62 T189:U189 E30 G30 I30 F22:F26 K30 M30 O190 Q222 H214:H218 T29:U30 U62 T61:U61 U94 T93:U93 U126 T125:U125 I158 I222 Q30 O126 K158 U158 T157:U157 O158 Q190 M190 K222 U222 T221:U221 O222 Q254 M222 E222 J22:J26 R22:S26 N118:N122 L150:L154 J182:J186 O94 Q158 M158 E190 G222 I254 K254 U254 T253:U253 O254 G254 M254 E254 P22:P26 N22:N26 L22:L26 P246:P250 H22:H26 F54:F58 H54:H58 J54:J58 L54:L58 N54:N58 P54:P58 P118:P122 R54:S58 F118:F122 R246:S250 J118:J122 L118:L122 N150:N154 P150:P154 R86:S90 F150:F154 H150:H154 J150:J154 L182:L186 N182:N186 P182:P186 R118:S122 F182:F186 H182:H186 J214:J218 L214:L218 N214:N218 P214:P218 R150:S154 F214:F218 R182:S186 F86:F90 H86:H90 J86:J90 L86:L90 N86:N90 P86:P90 R214:S218 F246:F250 N246:N250 H246:H250 L246:L250 J246:J250 H118:H122">
    <cfRule type="cellIs" priority="1" dxfId="0" operator="equal" stopIfTrue="1">
      <formula>0</formula>
    </cfRule>
  </conditionalFormatting>
  <conditionalFormatting sqref="K54:K58 E118:E122 Q118:Q122 O182:O186 M214:M218 I54:I58 M54:M58 O54:O58 E54:E58 G54:G58 Q54:Q58 K246:K250 K118:K122 I118:I122 M118:M122 O118:O122 I86:I90 E150:E154 G150:G154 K150:K154 I150:I154 M150:M154 O150:O154 Q150:Q154 E182:E186 G182:G186 K182:K186 I182:I186 M182:M186 O214:O218 Q182:Q186 E214:E218 G214:G218 K214:K218 I214:I218 Q214:Q218 M86:M90 K86:K90 O86:O90 Q86:Q90 E86:E90 G86:G90 O246:O250 Q246:Q250 E246:E250 G246:G250 I246:I250 M246:M250 G118:G122">
    <cfRule type="cellIs" priority="2" dxfId="1" operator="between" stopIfTrue="1">
      <formula>200</formula>
      <formula>299</formula>
    </cfRule>
  </conditionalFormatting>
  <conditionalFormatting sqref="T54:U58 T150:U154 T22:U26 T214:U218 T118:U122 T86:U90 T182:U186 T246:U250">
    <cfRule type="cellIs" priority="3" dxfId="1" operator="greaterThan" stopIfTrue="1">
      <formula>1000</formula>
    </cfRule>
  </conditionalFormatting>
  <conditionalFormatting sqref="K31 E27 E31 G27 H27:H31 G31 I27 J27:J31 I31 K27 L27:L31 M27 T31:U31 M31 T27:U27 N27:N31 O27 O31 P27:P31 Q27 Q31 F27:F31 U251 R27:S31 U59 U91 U123 U155 U187 U219 R59:S62 F91:F94 P123:P126 N155:N158 L187:L190 J219:J222 H59:H62 J59:J62 L59:L62 N59:N62 P59:P62 F59:F62 R91:S94 H91:H94 J91:J94 L91:L94 N91:N94 P91:P94 F123:F126 R123:S126 H123:H126 J123:J126 L123:L126 N123:N126 P155:P158 F155:F158 R155:S158 H155:H158 J155:J158 L155:L158 N187:N190 P187:P190 F187:F190 R187:S190 H187:H190 J187:J190 L219:L222 N219:N222 P219:P222 F219:F222 R219:S222 H219:H222 J251:J254 L251:L254 N251:N254 P251:P254 F251:F254 R251:S254 H251:H254">
    <cfRule type="cellIs" priority="4" dxfId="2" operator="lessThanOrEqual" stopIfTrue="1">
      <formula>0</formula>
    </cfRule>
  </conditionalFormatting>
  <conditionalFormatting sqref="E22:E26 M22:M26 G22:G26 I22:I26 K22:K26 O22:O26 Q22:Q26">
    <cfRule type="cellIs" priority="5" dxfId="2" operator="lessThanOrEqual" stopIfTrue="1">
      <formula>0</formula>
    </cfRule>
    <cfRule type="cellIs" priority="6" dxfId="3" operator="greaterThanOrEqual" stopIfTrue="1">
      <formula>200</formula>
    </cfRule>
  </conditionalFormatting>
  <printOptions horizontalCentered="1"/>
  <pageMargins left="0" right="0" top="0.3937007874015748" bottom="0.3937007874015748" header="0.5118110236220472" footer="0.5118110236220472"/>
  <pageSetup orientation="landscape" paperSize="9" scale="90" r:id="rId1"/>
  <headerFooter alignWithMargins="0">
    <oddFooter>&amp;L© &amp;8Hilmar Lange</oddFooter>
  </headerFooter>
  <rowBreaks count="7" manualBreakCount="7">
    <brk id="32" max="255" man="1"/>
    <brk id="64" max="255" man="1"/>
    <brk id="96" max="255" man="1"/>
    <brk id="128" max="255" man="1"/>
    <brk id="160" max="255" man="1"/>
    <brk id="192" min="1" max="20" man="1"/>
    <brk id="224" min="1" max="20" man="1"/>
  </rowBreaks>
</worksheet>
</file>

<file path=xl/worksheets/sheet10.xml><?xml version="1.0" encoding="utf-8"?>
<worksheet xmlns="http://schemas.openxmlformats.org/spreadsheetml/2006/main" xmlns:r="http://schemas.openxmlformats.org/officeDocument/2006/relationships">
  <dimension ref="A1:D30"/>
  <sheetViews>
    <sheetView zoomScale="75" zoomScaleNormal="75" workbookViewId="0" topLeftCell="A1">
      <selection activeCell="B1" sqref="B1"/>
    </sheetView>
  </sheetViews>
  <sheetFormatPr defaultColWidth="11.421875" defaultRowHeight="12.75"/>
  <cols>
    <col min="1" max="4" width="20.7109375" style="0" customWidth="1"/>
  </cols>
  <sheetData>
    <row r="1" spans="1:4" ht="69.75" customHeight="1">
      <c r="A1" s="249" t="s">
        <v>201</v>
      </c>
      <c r="B1" s="249"/>
      <c r="C1" s="249" t="s">
        <v>202</v>
      </c>
      <c r="D1" s="249"/>
    </row>
    <row r="2" spans="1:4" ht="69.75" customHeight="1">
      <c r="A2" s="249" t="s">
        <v>203</v>
      </c>
      <c r="B2" s="249"/>
      <c r="C2" s="249" t="s">
        <v>204</v>
      </c>
      <c r="D2" s="249"/>
    </row>
    <row r="3" spans="1:4" ht="69.75" customHeight="1">
      <c r="A3" s="249" t="s">
        <v>205</v>
      </c>
      <c r="B3" s="249"/>
      <c r="C3" s="249" t="s">
        <v>206</v>
      </c>
      <c r="D3" s="249"/>
    </row>
    <row r="4" spans="1:4" ht="69.75" customHeight="1">
      <c r="A4" s="249" t="s">
        <v>207</v>
      </c>
      <c r="B4" s="249"/>
      <c r="C4" s="249" t="s">
        <v>208</v>
      </c>
      <c r="D4" s="249"/>
    </row>
    <row r="5" spans="1:4" ht="69.75" customHeight="1">
      <c r="A5" s="249" t="s">
        <v>209</v>
      </c>
      <c r="B5" s="249"/>
      <c r="C5" s="249" t="s">
        <v>210</v>
      </c>
      <c r="D5" s="249"/>
    </row>
    <row r="6" spans="1:4" ht="69.75" customHeight="1">
      <c r="A6" s="249" t="s">
        <v>211</v>
      </c>
      <c r="B6" s="249"/>
      <c r="C6" s="249" t="s">
        <v>212</v>
      </c>
      <c r="D6" s="249"/>
    </row>
    <row r="7" spans="1:4" ht="69.75" customHeight="1">
      <c r="A7" s="249" t="s">
        <v>213</v>
      </c>
      <c r="B7" s="249"/>
      <c r="C7" s="249" t="s">
        <v>214</v>
      </c>
      <c r="D7" s="249"/>
    </row>
    <row r="8" spans="1:4" ht="69.75" customHeight="1">
      <c r="A8" s="249" t="s">
        <v>215</v>
      </c>
      <c r="B8" s="249"/>
      <c r="C8" s="249" t="s">
        <v>216</v>
      </c>
      <c r="D8" s="249"/>
    </row>
    <row r="9" spans="1:4" ht="49.5" customHeight="1">
      <c r="A9" s="250"/>
      <c r="B9" s="250"/>
      <c r="C9" s="250"/>
      <c r="D9" s="250"/>
    </row>
    <row r="10" spans="1:4" ht="49.5" customHeight="1">
      <c r="A10" s="250"/>
      <c r="B10" s="250"/>
      <c r="C10" s="250"/>
      <c r="D10" s="250"/>
    </row>
    <row r="11" spans="1:4" ht="49.5" customHeight="1">
      <c r="A11" s="250"/>
      <c r="B11" s="250"/>
      <c r="C11" s="250"/>
      <c r="D11" s="250"/>
    </row>
    <row r="12" spans="1:4" ht="49.5" customHeight="1">
      <c r="A12" s="250"/>
      <c r="B12" s="250"/>
      <c r="C12" s="250"/>
      <c r="D12" s="250"/>
    </row>
    <row r="13" spans="1:4" ht="49.5" customHeight="1">
      <c r="A13" s="250"/>
      <c r="B13" s="250"/>
      <c r="C13" s="250"/>
      <c r="D13" s="250"/>
    </row>
    <row r="14" spans="1:4" ht="49.5" customHeight="1">
      <c r="A14" s="250"/>
      <c r="B14" s="250"/>
      <c r="C14" s="250"/>
      <c r="D14" s="250"/>
    </row>
    <row r="15" spans="1:4" ht="49.5" customHeight="1">
      <c r="A15" s="250"/>
      <c r="B15" s="250"/>
      <c r="C15" s="250"/>
      <c r="D15" s="250"/>
    </row>
    <row r="16" spans="1:4" ht="49.5" customHeight="1">
      <c r="A16" s="250"/>
      <c r="B16" s="250"/>
      <c r="C16" s="250"/>
      <c r="D16" s="250"/>
    </row>
    <row r="17" spans="1:4" ht="49.5" customHeight="1">
      <c r="A17" s="250"/>
      <c r="B17" s="250"/>
      <c r="C17" s="250"/>
      <c r="D17" s="250"/>
    </row>
    <row r="18" spans="1:4" ht="49.5" customHeight="1">
      <c r="A18" s="250"/>
      <c r="B18" s="250"/>
      <c r="C18" s="250"/>
      <c r="D18" s="250"/>
    </row>
    <row r="19" spans="1:4" ht="49.5" customHeight="1">
      <c r="A19" s="250"/>
      <c r="B19" s="250"/>
      <c r="C19" s="250"/>
      <c r="D19" s="250"/>
    </row>
    <row r="20" spans="1:4" ht="49.5" customHeight="1">
      <c r="A20" s="250"/>
      <c r="B20" s="250"/>
      <c r="C20" s="250"/>
      <c r="D20" s="250"/>
    </row>
    <row r="21" spans="1:4" ht="49.5" customHeight="1">
      <c r="A21" s="250"/>
      <c r="B21" s="250"/>
      <c r="C21" s="250"/>
      <c r="D21" s="250"/>
    </row>
    <row r="22" spans="1:4" ht="49.5" customHeight="1">
      <c r="A22" s="250"/>
      <c r="B22" s="250"/>
      <c r="C22" s="250"/>
      <c r="D22" s="250"/>
    </row>
    <row r="23" spans="1:4" ht="49.5" customHeight="1">
      <c r="A23" s="250"/>
      <c r="B23" s="250"/>
      <c r="C23" s="250"/>
      <c r="D23" s="250"/>
    </row>
    <row r="24" spans="1:4" ht="49.5" customHeight="1">
      <c r="A24" s="250"/>
      <c r="B24" s="250"/>
      <c r="C24" s="250"/>
      <c r="D24" s="250"/>
    </row>
    <row r="25" spans="1:4" ht="49.5" customHeight="1">
      <c r="A25" s="250"/>
      <c r="B25" s="250"/>
      <c r="C25" s="250"/>
      <c r="D25" s="250"/>
    </row>
    <row r="26" spans="1:4" ht="49.5" customHeight="1">
      <c r="A26" s="250"/>
      <c r="B26" s="250"/>
      <c r="C26" s="250"/>
      <c r="D26" s="250"/>
    </row>
    <row r="27" spans="1:4" ht="49.5" customHeight="1">
      <c r="A27" s="250"/>
      <c r="B27" s="250"/>
      <c r="C27" s="250"/>
      <c r="D27" s="250"/>
    </row>
    <row r="28" spans="1:4" ht="49.5" customHeight="1">
      <c r="A28" s="250"/>
      <c r="B28" s="250"/>
      <c r="C28" s="250"/>
      <c r="D28" s="250"/>
    </row>
    <row r="29" spans="1:4" ht="49.5" customHeight="1">
      <c r="A29" s="250"/>
      <c r="B29" s="250"/>
      <c r="C29" s="250"/>
      <c r="D29" s="250"/>
    </row>
    <row r="30" spans="1:4" ht="49.5" customHeight="1">
      <c r="A30" s="250"/>
      <c r="B30" s="250"/>
      <c r="C30" s="250"/>
      <c r="D30" s="250"/>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60"/>
  <sheetViews>
    <sheetView showZeros="0" view="pageBreakPreview" zoomScaleNormal="75" zoomScaleSheetLayoutView="100" workbookViewId="0" topLeftCell="A46">
      <selection activeCell="C5" sqref="C5"/>
    </sheetView>
  </sheetViews>
  <sheetFormatPr defaultColWidth="11.421875" defaultRowHeight="12.75"/>
  <cols>
    <col min="1" max="1" width="36.7109375" style="0" customWidth="1"/>
    <col min="2" max="2" width="11.7109375" style="0" customWidth="1"/>
    <col min="3" max="7" width="8.7109375" style="0" customWidth="1"/>
  </cols>
  <sheetData>
    <row r="1" ht="24.75" customHeight="1">
      <c r="G1" s="1" t="s">
        <v>0</v>
      </c>
    </row>
    <row r="2" spans="1:7" ht="24.75" customHeight="1">
      <c r="A2" s="409" t="str">
        <f>'Gruppe A VL'!G3</f>
        <v>Club - Pokal  Finale 2007</v>
      </c>
      <c r="B2" s="413"/>
      <c r="C2" s="413"/>
      <c r="D2" s="413"/>
      <c r="E2" s="413"/>
      <c r="F2" s="414"/>
      <c r="G2" s="253"/>
    </row>
    <row r="3" ht="24.75" customHeight="1"/>
    <row r="4" spans="1:6" ht="24.75" customHeight="1" thickBot="1">
      <c r="A4" s="316" t="str">
        <f>Tabelle!C4</f>
        <v>Germania Bayreuth 4</v>
      </c>
      <c r="B4" s="294"/>
      <c r="C4" s="254" t="s">
        <v>217</v>
      </c>
      <c r="D4" s="254" t="s">
        <v>218</v>
      </c>
      <c r="E4" s="254" t="s">
        <v>220</v>
      </c>
      <c r="F4" s="254" t="s">
        <v>230</v>
      </c>
    </row>
    <row r="5" spans="1:9" ht="24.75" customHeight="1">
      <c r="A5" s="329" t="str">
        <f>Finale!C8</f>
        <v>Gruosso Nico</v>
      </c>
      <c r="B5" s="330" t="str">
        <f>Finale!D8</f>
        <v>07189</v>
      </c>
      <c r="C5" s="354"/>
      <c r="D5" s="351"/>
      <c r="E5" s="357"/>
      <c r="F5" s="357"/>
      <c r="G5" s="255"/>
      <c r="I5" t="s">
        <v>244</v>
      </c>
    </row>
    <row r="6" spans="1:9" ht="24.75" customHeight="1">
      <c r="A6" s="331" t="str">
        <f>Finale!C9</f>
        <v>Gruosso Antonio</v>
      </c>
      <c r="B6" s="332" t="str">
        <f>Finale!D9</f>
        <v>07190</v>
      </c>
      <c r="C6" s="355"/>
      <c r="D6" s="352"/>
      <c r="E6" s="320"/>
      <c r="F6" s="320"/>
      <c r="G6" s="343"/>
      <c r="I6" t="s">
        <v>245</v>
      </c>
    </row>
    <row r="7" spans="1:9" ht="24.75" customHeight="1" thickBot="1">
      <c r="A7" s="331" t="str">
        <f>Finale!C10</f>
        <v>Lerner Roland</v>
      </c>
      <c r="B7" s="332" t="str">
        <f>Finale!D10</f>
        <v>07185</v>
      </c>
      <c r="C7" s="355"/>
      <c r="D7" s="352"/>
      <c r="E7" s="320"/>
      <c r="F7" s="320"/>
      <c r="G7" s="344" t="s">
        <v>35</v>
      </c>
      <c r="I7" t="s">
        <v>246</v>
      </c>
    </row>
    <row r="8" spans="1:9" ht="24.75" customHeight="1" thickBot="1">
      <c r="A8" s="333">
        <f>Finale!C11</f>
        <v>0</v>
      </c>
      <c r="B8" s="334">
        <f>Finale!D11</f>
        <v>0</v>
      </c>
      <c r="C8" s="356"/>
      <c r="D8" s="353"/>
      <c r="E8" s="321"/>
      <c r="F8" s="321"/>
      <c r="G8" s="350"/>
      <c r="I8" t="s">
        <v>247</v>
      </c>
    </row>
    <row r="9" spans="1:7" ht="24.75" customHeight="1">
      <c r="A9" s="8"/>
      <c r="B9" s="8"/>
      <c r="C9" s="8"/>
      <c r="D9" s="8"/>
      <c r="E9" s="8"/>
      <c r="F9" s="8"/>
      <c r="G9" s="8"/>
    </row>
    <row r="10" spans="1:6" ht="24.75" customHeight="1" thickBot="1">
      <c r="A10" s="326" t="str">
        <f>Tabelle!L5</f>
        <v>RW Lichtenhof Stein 1</v>
      </c>
      <c r="B10" s="293"/>
      <c r="C10" s="254" t="s">
        <v>217</v>
      </c>
      <c r="D10" s="254" t="s">
        <v>218</v>
      </c>
      <c r="E10" s="254" t="s">
        <v>220</v>
      </c>
      <c r="F10" s="254" t="s">
        <v>230</v>
      </c>
    </row>
    <row r="11" spans="1:7" ht="24.75" customHeight="1">
      <c r="A11" s="329" t="str">
        <f>Finale!U18</f>
        <v>Weber Wolfgang</v>
      </c>
      <c r="B11" s="330">
        <f>Finale!V18</f>
        <v>16252</v>
      </c>
      <c r="C11" s="359"/>
      <c r="D11" s="360"/>
      <c r="E11" s="365"/>
      <c r="F11" s="365"/>
      <c r="G11" s="255"/>
    </row>
    <row r="12" spans="1:7" ht="24.75" customHeight="1">
      <c r="A12" s="331" t="str">
        <f>Finale!U19</f>
        <v>Echtermeyer Ralph</v>
      </c>
      <c r="B12" s="332" t="str">
        <f>Finale!V19</f>
        <v>07965</v>
      </c>
      <c r="C12" s="361"/>
      <c r="D12" s="362"/>
      <c r="E12" s="318"/>
      <c r="F12" s="318"/>
      <c r="G12" s="343"/>
    </row>
    <row r="13" spans="1:7" ht="24.75" customHeight="1" thickBot="1">
      <c r="A13" s="331" t="str">
        <f>Finale!U20</f>
        <v>Jackson Heike</v>
      </c>
      <c r="B13" s="332" t="str">
        <f>Finale!V20</f>
        <v>07977</v>
      </c>
      <c r="C13" s="361"/>
      <c r="D13" s="362"/>
      <c r="E13" s="318"/>
      <c r="F13" s="318"/>
      <c r="G13" s="344" t="s">
        <v>35</v>
      </c>
    </row>
    <row r="14" spans="1:7" ht="24.75" customHeight="1" thickBot="1">
      <c r="A14" s="333">
        <f>Finale!U21</f>
        <v>0</v>
      </c>
      <c r="B14" s="334">
        <f>Finale!V21</f>
        <v>0</v>
      </c>
      <c r="C14" s="363"/>
      <c r="D14" s="364"/>
      <c r="E14" s="319"/>
      <c r="F14" s="319"/>
      <c r="G14" s="358"/>
    </row>
    <row r="15" spans="1:7" ht="24.75" customHeight="1">
      <c r="A15" s="8"/>
      <c r="B15" s="8"/>
      <c r="C15" s="8"/>
      <c r="D15" s="8"/>
      <c r="E15" s="8"/>
      <c r="F15" s="8"/>
      <c r="G15" s="8"/>
    </row>
    <row r="16" spans="1:7" ht="16.5" customHeight="1">
      <c r="A16" s="8"/>
      <c r="B16" s="8"/>
      <c r="C16" s="8"/>
      <c r="D16" s="8"/>
      <c r="E16" s="8"/>
      <c r="F16" s="8"/>
      <c r="G16" s="8"/>
    </row>
    <row r="17" spans="1:7" ht="13.5" customHeight="1">
      <c r="A17" s="257"/>
      <c r="B17" s="257"/>
      <c r="C17" s="257"/>
      <c r="D17" s="257"/>
      <c r="E17" s="257"/>
      <c r="F17" s="257"/>
      <c r="G17" s="257"/>
    </row>
    <row r="18" ht="24.75" customHeight="1"/>
    <row r="19" ht="24.75" customHeight="1">
      <c r="G19" s="1" t="s">
        <v>0</v>
      </c>
    </row>
    <row r="20" spans="1:7" ht="24.75" customHeight="1">
      <c r="A20" s="409" t="str">
        <f>A2</f>
        <v>Club - Pokal  Finale 2007</v>
      </c>
      <c r="B20" s="413"/>
      <c r="C20" s="413"/>
      <c r="D20" s="413"/>
      <c r="E20" s="413"/>
      <c r="F20" s="414"/>
      <c r="G20" s="253"/>
    </row>
    <row r="21" ht="24.75" customHeight="1"/>
    <row r="22" spans="1:6" ht="24.75" customHeight="1" thickBot="1">
      <c r="A22" s="316" t="str">
        <f>Tabelle!C5</f>
        <v>Raubritter Hallstadt 1</v>
      </c>
      <c r="B22" s="325"/>
      <c r="C22" s="254" t="s">
        <v>217</v>
      </c>
      <c r="D22" s="254" t="s">
        <v>218</v>
      </c>
      <c r="E22" s="254" t="s">
        <v>220</v>
      </c>
      <c r="F22" s="254" t="s">
        <v>230</v>
      </c>
    </row>
    <row r="23" spans="1:7" ht="24.75" customHeight="1">
      <c r="A23" s="329" t="str">
        <f>Finale!C18</f>
        <v>Renner Alex</v>
      </c>
      <c r="B23" s="330">
        <f>Finale!D18</f>
        <v>16251</v>
      </c>
      <c r="C23" s="366"/>
      <c r="D23" s="330"/>
      <c r="E23" s="371"/>
      <c r="F23" s="371"/>
      <c r="G23" s="255"/>
    </row>
    <row r="24" spans="1:7" ht="24.75" customHeight="1">
      <c r="A24" s="331" t="str">
        <f>Finale!C19</f>
        <v>Werner Prietz</v>
      </c>
      <c r="B24" s="332">
        <f>Finale!D19</f>
        <v>16262</v>
      </c>
      <c r="C24" s="367"/>
      <c r="D24" s="368"/>
      <c r="E24" s="256"/>
      <c r="F24" s="256"/>
      <c r="G24" s="343"/>
    </row>
    <row r="25" spans="1:7" ht="24.75" customHeight="1" thickBot="1">
      <c r="A25" s="331" t="str">
        <f>Finale!C20</f>
        <v>Stallworth Holton</v>
      </c>
      <c r="B25" s="332">
        <f>Finale!D20</f>
        <v>16264</v>
      </c>
      <c r="C25" s="367"/>
      <c r="D25" s="368"/>
      <c r="E25" s="256"/>
      <c r="F25" s="256"/>
      <c r="G25" s="344" t="s">
        <v>35</v>
      </c>
    </row>
    <row r="26" spans="1:7" ht="24.75" customHeight="1" thickBot="1">
      <c r="A26" s="333" t="str">
        <f>Finale!C21</f>
        <v>Jackwerth Enno</v>
      </c>
      <c r="B26" s="334">
        <f>Finale!D21</f>
        <v>16263</v>
      </c>
      <c r="C26" s="369"/>
      <c r="D26" s="370"/>
      <c r="E26" s="292"/>
      <c r="F26" s="292"/>
      <c r="G26" s="350"/>
    </row>
    <row r="27" spans="1:7" ht="24.75" customHeight="1">
      <c r="A27" s="8"/>
      <c r="B27" s="8"/>
      <c r="C27" s="8"/>
      <c r="D27" s="8"/>
      <c r="E27" s="8"/>
      <c r="F27" s="8"/>
      <c r="G27" s="8"/>
    </row>
    <row r="28" spans="1:6" ht="24.75" customHeight="1" thickBot="1">
      <c r="A28" s="326" t="str">
        <f>Tabelle!L4</f>
        <v>Münchner Kindl</v>
      </c>
      <c r="B28" s="372"/>
      <c r="C28" s="254" t="s">
        <v>217</v>
      </c>
      <c r="D28" s="254" t="s">
        <v>218</v>
      </c>
      <c r="E28" s="254" t="s">
        <v>220</v>
      </c>
      <c r="F28" s="254" t="s">
        <v>230</v>
      </c>
    </row>
    <row r="29" spans="1:7" ht="24.75" customHeight="1">
      <c r="A29" s="329" t="str">
        <f>Finale!U8</f>
        <v>Schweiger Ullrich</v>
      </c>
      <c r="B29" s="330" t="str">
        <f>Finale!V8</f>
        <v>07572</v>
      </c>
      <c r="C29" s="373"/>
      <c r="D29" s="374"/>
      <c r="E29" s="379"/>
      <c r="F29" s="379"/>
      <c r="G29" s="255"/>
    </row>
    <row r="30" spans="1:7" ht="24.75" customHeight="1">
      <c r="A30" s="331" t="str">
        <f>Finale!U9</f>
        <v>Gernböck Udo</v>
      </c>
      <c r="B30" s="332" t="str">
        <f>Finale!V9</f>
        <v>07572</v>
      </c>
      <c r="C30" s="375"/>
      <c r="D30" s="376"/>
      <c r="E30" s="322"/>
      <c r="F30" s="322"/>
      <c r="G30" s="343"/>
    </row>
    <row r="31" spans="1:7" ht="24.75" customHeight="1" thickBot="1">
      <c r="A31" s="331" t="str">
        <f>Finale!U10</f>
        <v>Zimmermann Alfred</v>
      </c>
      <c r="B31" s="332" t="str">
        <f>Finale!V10</f>
        <v>07573</v>
      </c>
      <c r="C31" s="375"/>
      <c r="D31" s="376"/>
      <c r="E31" s="322"/>
      <c r="F31" s="322"/>
      <c r="G31" s="344" t="s">
        <v>35</v>
      </c>
    </row>
    <row r="32" spans="1:7" ht="24.75" customHeight="1" thickBot="1">
      <c r="A32" s="333">
        <f>Finale!U11</f>
        <v>0</v>
      </c>
      <c r="B32" s="334">
        <f>Finale!V11</f>
        <v>0</v>
      </c>
      <c r="C32" s="377"/>
      <c r="D32" s="378"/>
      <c r="E32" s="323"/>
      <c r="F32" s="323"/>
      <c r="G32" s="350"/>
    </row>
    <row r="33" ht="24.75" customHeight="1">
      <c r="G33" s="1" t="s">
        <v>0</v>
      </c>
    </row>
    <row r="34" spans="1:7" ht="24.75" customHeight="1">
      <c r="A34" s="409" t="str">
        <f>A2</f>
        <v>Club - Pokal  Finale 2007</v>
      </c>
      <c r="B34" s="413"/>
      <c r="C34" s="413"/>
      <c r="D34" s="413"/>
      <c r="E34" s="413"/>
      <c r="F34" s="414"/>
      <c r="G34" s="253"/>
    </row>
    <row r="35" ht="24.75" customHeight="1"/>
    <row r="36" spans="1:6" ht="24.75" customHeight="1" thickBot="1">
      <c r="A36" s="316" t="str">
        <f>Tabelle!C6</f>
        <v>SW Würzburg 2</v>
      </c>
      <c r="B36" s="294"/>
      <c r="C36" s="254" t="s">
        <v>217</v>
      </c>
      <c r="D36" s="254" t="s">
        <v>218</v>
      </c>
      <c r="E36" s="254" t="s">
        <v>220</v>
      </c>
      <c r="F36" s="254" t="s">
        <v>230</v>
      </c>
    </row>
    <row r="37" spans="1:7" ht="24.75" customHeight="1">
      <c r="A37" s="329" t="str">
        <f>Finale!C28</f>
        <v>Gladisch Eberhard</v>
      </c>
      <c r="B37" s="330">
        <f>Finale!D28</f>
        <v>16097</v>
      </c>
      <c r="C37" s="380"/>
      <c r="D37" s="381"/>
      <c r="E37" s="371"/>
      <c r="F37" s="371"/>
      <c r="G37" s="255"/>
    </row>
    <row r="38" spans="1:7" ht="24.75" customHeight="1">
      <c r="A38" s="331" t="str">
        <f>Finale!C29</f>
        <v>Fiedler Bernd</v>
      </c>
      <c r="B38" s="332">
        <f>Finale!D29</f>
        <v>16101</v>
      </c>
      <c r="C38" s="367"/>
      <c r="D38" s="368"/>
      <c r="E38" s="256"/>
      <c r="F38" s="256"/>
      <c r="G38" s="343"/>
    </row>
    <row r="39" spans="1:7" ht="24.75" customHeight="1" thickBot="1">
      <c r="A39" s="331" t="str">
        <f>Finale!C30</f>
        <v>Gürz Wolfgang</v>
      </c>
      <c r="B39" s="332">
        <f>Finale!D30</f>
        <v>16095</v>
      </c>
      <c r="C39" s="367"/>
      <c r="D39" s="368"/>
      <c r="E39" s="256"/>
      <c r="F39" s="256"/>
      <c r="G39" s="344" t="s">
        <v>35</v>
      </c>
    </row>
    <row r="40" spans="1:7" ht="24.75" customHeight="1" thickBot="1">
      <c r="A40" s="333">
        <f>Finale!C31</f>
        <v>0</v>
      </c>
      <c r="B40" s="334">
        <f>Finale!D31</f>
        <v>0</v>
      </c>
      <c r="C40" s="369"/>
      <c r="D40" s="370"/>
      <c r="E40" s="292"/>
      <c r="F40" s="292"/>
      <c r="G40" s="358"/>
    </row>
    <row r="41" spans="1:7" ht="24.75" customHeight="1">
      <c r="A41" s="8"/>
      <c r="B41" s="8"/>
      <c r="C41" s="8"/>
      <c r="D41" s="8"/>
      <c r="E41" s="8"/>
      <c r="F41" s="8"/>
      <c r="G41" s="8"/>
    </row>
    <row r="42" spans="1:6" ht="24.75" customHeight="1" thickBot="1">
      <c r="A42" s="326" t="str">
        <f>Tabelle!L6</f>
        <v>Bayerland München 1</v>
      </c>
      <c r="B42" s="293"/>
      <c r="C42" s="254" t="s">
        <v>217</v>
      </c>
      <c r="D42" s="254" t="s">
        <v>218</v>
      </c>
      <c r="E42" s="254" t="s">
        <v>220</v>
      </c>
      <c r="F42" s="254" t="s">
        <v>230</v>
      </c>
    </row>
    <row r="43" spans="1:7" ht="24.75" customHeight="1">
      <c r="A43" s="329" t="str">
        <f>Finale!U28</f>
        <v>Börding Peter</v>
      </c>
      <c r="B43" s="330" t="str">
        <f>Finale!V28</f>
        <v>07593</v>
      </c>
      <c r="C43" s="380"/>
      <c r="D43" s="381"/>
      <c r="E43" s="371"/>
      <c r="F43" s="371"/>
      <c r="G43" s="255"/>
    </row>
    <row r="44" spans="1:7" ht="24.75" customHeight="1">
      <c r="A44" s="331" t="str">
        <f>Finale!U29</f>
        <v>Laub Harry</v>
      </c>
      <c r="B44" s="332" t="str">
        <f>Finale!V29</f>
        <v>07597</v>
      </c>
      <c r="C44" s="367"/>
      <c r="D44" s="368"/>
      <c r="E44" s="256"/>
      <c r="F44" s="256"/>
      <c r="G44" s="343"/>
    </row>
    <row r="45" spans="1:7" ht="24.75" customHeight="1" thickBot="1">
      <c r="A45" s="331" t="str">
        <f>Finale!U30</f>
        <v>Groll Alex</v>
      </c>
      <c r="B45" s="332" t="str">
        <f>Finale!V30</f>
        <v>07596</v>
      </c>
      <c r="C45" s="367"/>
      <c r="D45" s="368"/>
      <c r="E45" s="256"/>
      <c r="F45" s="256"/>
      <c r="G45" s="344" t="s">
        <v>35</v>
      </c>
    </row>
    <row r="46" spans="1:7" ht="24.75" customHeight="1" thickBot="1">
      <c r="A46" s="333">
        <f>Finale!U31</f>
        <v>0</v>
      </c>
      <c r="B46" s="334">
        <f>Finale!V31</f>
        <v>0</v>
      </c>
      <c r="C46" s="369"/>
      <c r="D46" s="370"/>
      <c r="E46" s="292"/>
      <c r="F46" s="292"/>
      <c r="G46" s="358"/>
    </row>
    <row r="47" spans="1:7" ht="24.75" customHeight="1">
      <c r="A47" s="8"/>
      <c r="B47" s="8"/>
      <c r="C47" s="8"/>
      <c r="D47" s="8"/>
      <c r="E47" s="8"/>
      <c r="F47" s="8"/>
      <c r="G47" s="8"/>
    </row>
    <row r="48" spans="1:7" ht="16.5" customHeight="1">
      <c r="A48" s="8"/>
      <c r="B48" s="8"/>
      <c r="C48" s="8"/>
      <c r="D48" s="8"/>
      <c r="E48" s="8"/>
      <c r="F48" s="8"/>
      <c r="G48" s="8"/>
    </row>
    <row r="49" spans="1:7" ht="13.5" customHeight="1">
      <c r="A49" s="257"/>
      <c r="B49" s="257"/>
      <c r="C49" s="257"/>
      <c r="D49" s="257"/>
      <c r="E49" s="257"/>
      <c r="F49" s="257"/>
      <c r="G49" s="257"/>
    </row>
    <row r="50" ht="24.75" customHeight="1"/>
    <row r="51" ht="24.75" customHeight="1">
      <c r="G51" s="1" t="s">
        <v>0</v>
      </c>
    </row>
    <row r="52" spans="1:7" ht="24.75" customHeight="1">
      <c r="A52" s="409" t="str">
        <f>A2</f>
        <v>Club - Pokal  Finale 2007</v>
      </c>
      <c r="B52" s="409"/>
      <c r="C52" s="409"/>
      <c r="D52" s="409"/>
      <c r="E52" s="409"/>
      <c r="F52" s="412"/>
      <c r="G52" s="253"/>
    </row>
    <row r="53" ht="24.75" customHeight="1"/>
    <row r="54" spans="1:6" ht="24.75" customHeight="1" thickBot="1">
      <c r="A54" s="316" t="str">
        <f>Tabelle!C7</f>
        <v>Delphin München 1</v>
      </c>
      <c r="B54" s="325"/>
      <c r="C54" s="254" t="s">
        <v>217</v>
      </c>
      <c r="D54" s="254" t="s">
        <v>218</v>
      </c>
      <c r="E54" s="254" t="s">
        <v>220</v>
      </c>
      <c r="F54" s="254" t="s">
        <v>230</v>
      </c>
    </row>
    <row r="55" spans="1:7" ht="24.75" customHeight="1">
      <c r="A55" s="329" t="str">
        <f>Finale!C38</f>
        <v>Pirzer Robert</v>
      </c>
      <c r="B55" s="330" t="str">
        <f>Finale!D38</f>
        <v>07428</v>
      </c>
      <c r="C55" s="380"/>
      <c r="D55" s="381"/>
      <c r="E55" s="371"/>
      <c r="F55" s="371"/>
      <c r="G55" s="255"/>
    </row>
    <row r="56" spans="1:7" ht="24.75" customHeight="1">
      <c r="A56" s="331" t="str">
        <f>Finale!C39</f>
        <v>Schrempf Christian</v>
      </c>
      <c r="B56" s="332" t="str">
        <f>Finale!D39</f>
        <v>07646</v>
      </c>
      <c r="C56" s="367"/>
      <c r="D56" s="368"/>
      <c r="E56" s="256"/>
      <c r="F56" s="256"/>
      <c r="G56" s="343"/>
    </row>
    <row r="57" spans="1:7" ht="24.75" customHeight="1" thickBot="1">
      <c r="A57" s="331" t="str">
        <f>Finale!C40</f>
        <v>Mrosek Manuel</v>
      </c>
      <c r="B57" s="332" t="str">
        <f>Finale!D40</f>
        <v>07653</v>
      </c>
      <c r="C57" s="367"/>
      <c r="D57" s="368"/>
      <c r="E57" s="256"/>
      <c r="F57" s="256"/>
      <c r="G57" s="344" t="s">
        <v>35</v>
      </c>
    </row>
    <row r="58" spans="1:7" ht="24.75" customHeight="1" thickBot="1">
      <c r="A58" s="333" t="str">
        <f>Finale!C41</f>
        <v>Peinelt Helmut</v>
      </c>
      <c r="B58" s="334" t="str">
        <f>Finale!D41</f>
        <v>07649</v>
      </c>
      <c r="C58" s="369"/>
      <c r="D58" s="370"/>
      <c r="E58" s="292"/>
      <c r="F58" s="292"/>
      <c r="G58" s="358"/>
    </row>
    <row r="59" spans="1:7" ht="24.75" customHeight="1">
      <c r="A59" s="317"/>
      <c r="B59" s="317"/>
      <c r="C59" s="8"/>
      <c r="D59" s="8"/>
      <c r="E59" s="8"/>
      <c r="F59" s="8"/>
      <c r="G59" s="8"/>
    </row>
    <row r="60" spans="1:6" ht="24.75" customHeight="1" thickBot="1">
      <c r="A60" s="326" t="str">
        <f>Tabelle!L7</f>
        <v>Comet Nürnberg 1</v>
      </c>
      <c r="B60" s="325"/>
      <c r="C60" s="254" t="s">
        <v>217</v>
      </c>
      <c r="D60" s="254" t="s">
        <v>218</v>
      </c>
      <c r="E60" s="254" t="s">
        <v>220</v>
      </c>
      <c r="F60" s="254" t="s">
        <v>230</v>
      </c>
    </row>
    <row r="61" spans="1:7" ht="24.75" customHeight="1">
      <c r="A61" s="329" t="str">
        <f>Finale!U38</f>
        <v>Weigand Gerd</v>
      </c>
      <c r="B61" s="330" t="str">
        <f>Finale!V38</f>
        <v>07743</v>
      </c>
      <c r="C61" s="380"/>
      <c r="D61" s="381"/>
      <c r="E61" s="371"/>
      <c r="F61" s="371"/>
      <c r="G61" s="255"/>
    </row>
    <row r="62" spans="1:7" ht="24.75" customHeight="1">
      <c r="A62" s="331" t="str">
        <f>Finale!U39</f>
        <v>Koch Karl-Heinz</v>
      </c>
      <c r="B62" s="332" t="str">
        <f>Finale!V39</f>
        <v>07737</v>
      </c>
      <c r="C62" s="367"/>
      <c r="D62" s="368"/>
      <c r="E62" s="256"/>
      <c r="F62" s="256"/>
      <c r="G62" s="343"/>
    </row>
    <row r="63" spans="1:7" ht="24.75" customHeight="1" thickBot="1">
      <c r="A63" s="331" t="str">
        <f>Finale!U40</f>
        <v>Childress Toni</v>
      </c>
      <c r="B63" s="332" t="str">
        <f>Finale!V40</f>
        <v>07104</v>
      </c>
      <c r="C63" s="367"/>
      <c r="D63" s="368"/>
      <c r="E63" s="256"/>
      <c r="F63" s="256"/>
      <c r="G63" s="344" t="s">
        <v>35</v>
      </c>
    </row>
    <row r="64" spans="1:7" ht="24.75" customHeight="1" thickBot="1">
      <c r="A64" s="333">
        <f>Finale!U41</f>
        <v>0</v>
      </c>
      <c r="B64" s="334">
        <f>Finale!V41</f>
        <v>0</v>
      </c>
      <c r="C64" s="369"/>
      <c r="D64" s="370"/>
      <c r="E64" s="292"/>
      <c r="F64" s="292"/>
      <c r="G64" s="358"/>
    </row>
    <row r="65" ht="24.75" customHeight="1">
      <c r="G65" s="1" t="s">
        <v>0</v>
      </c>
    </row>
    <row r="66" spans="1:7" ht="24.75" customHeight="1">
      <c r="A66" s="409" t="str">
        <f>A2</f>
        <v>Club - Pokal  Finale 2007</v>
      </c>
      <c r="B66" s="409"/>
      <c r="C66" s="409"/>
      <c r="D66" s="409"/>
      <c r="E66" s="409"/>
      <c r="F66" s="412"/>
      <c r="G66" s="253"/>
    </row>
    <row r="67" ht="24.75" customHeight="1"/>
    <row r="68" spans="1:6" ht="24.75" customHeight="1" thickBot="1">
      <c r="A68" s="316" t="str">
        <f>Tabelle!C8</f>
        <v>Delphin München 2</v>
      </c>
      <c r="B68" s="324"/>
      <c r="C68" s="254" t="s">
        <v>217</v>
      </c>
      <c r="D68" s="254" t="s">
        <v>218</v>
      </c>
      <c r="E68" s="254" t="s">
        <v>220</v>
      </c>
      <c r="F68" s="254" t="s">
        <v>230</v>
      </c>
    </row>
    <row r="69" spans="1:7" ht="24.75" customHeight="1">
      <c r="A69" s="329" t="str">
        <f>Finale!C48</f>
        <v>Häringer Armin</v>
      </c>
      <c r="B69" s="330" t="str">
        <f>Finale!D48</f>
        <v>07428</v>
      </c>
      <c r="C69" s="380"/>
      <c r="D69" s="381"/>
      <c r="E69" s="371"/>
      <c r="F69" s="371"/>
      <c r="G69" s="255"/>
    </row>
    <row r="70" spans="1:7" ht="24.75" customHeight="1">
      <c r="A70" s="331" t="str">
        <f>Finale!C49</f>
        <v>Neumann Markus</v>
      </c>
      <c r="B70" s="332" t="str">
        <f>Finale!D49</f>
        <v>07465</v>
      </c>
      <c r="C70" s="367"/>
      <c r="D70" s="368"/>
      <c r="E70" s="256"/>
      <c r="F70" s="256"/>
      <c r="G70" s="343"/>
    </row>
    <row r="71" spans="1:7" ht="24.75" customHeight="1" thickBot="1">
      <c r="A71" s="331" t="str">
        <f>Finale!C50</f>
        <v>Brodowsky Jan</v>
      </c>
      <c r="B71" s="332" t="str">
        <f>Finale!D50</f>
        <v>07650</v>
      </c>
      <c r="C71" s="367"/>
      <c r="D71" s="368"/>
      <c r="E71" s="256"/>
      <c r="F71" s="256"/>
      <c r="G71" s="344" t="s">
        <v>35</v>
      </c>
    </row>
    <row r="72" spans="1:7" ht="24.75" customHeight="1" thickBot="1">
      <c r="A72" s="333">
        <f>Finale!C51</f>
        <v>0</v>
      </c>
      <c r="B72" s="334">
        <f>Finale!D51</f>
        <v>0</v>
      </c>
      <c r="C72" s="369"/>
      <c r="D72" s="370"/>
      <c r="E72" s="292"/>
      <c r="F72" s="292"/>
      <c r="G72" s="358"/>
    </row>
    <row r="73" spans="1:7" ht="24.75" customHeight="1">
      <c r="A73" s="317"/>
      <c r="B73" s="317"/>
      <c r="C73" s="8"/>
      <c r="D73" s="8"/>
      <c r="E73" s="8"/>
      <c r="F73" s="8"/>
      <c r="G73" s="8"/>
    </row>
    <row r="74" spans="1:6" ht="24.75" customHeight="1" thickBot="1">
      <c r="A74" s="326" t="str">
        <f>Tabelle!L8</f>
        <v>Highroller Rosenheim 2</v>
      </c>
      <c r="B74" s="314"/>
      <c r="C74" s="254" t="s">
        <v>217</v>
      </c>
      <c r="D74" s="254" t="s">
        <v>218</v>
      </c>
      <c r="E74" s="254" t="s">
        <v>220</v>
      </c>
      <c r="F74" s="254" t="s">
        <v>230</v>
      </c>
    </row>
    <row r="75" spans="1:7" ht="24.75" customHeight="1">
      <c r="A75" s="329" t="str">
        <f>Finale!U48</f>
        <v>Schanze Rene</v>
      </c>
      <c r="B75" s="330" t="str">
        <f>Finale!V48</f>
        <v>16524</v>
      </c>
      <c r="C75" s="380"/>
      <c r="D75" s="381"/>
      <c r="E75" s="371"/>
      <c r="F75" s="371"/>
      <c r="G75" s="255"/>
    </row>
    <row r="76" spans="1:7" ht="24.75" customHeight="1">
      <c r="A76" s="331" t="str">
        <f>Finale!U49</f>
        <v>Heinzl Karl</v>
      </c>
      <c r="B76" s="332" t="str">
        <f>Finale!V49</f>
        <v>16526</v>
      </c>
      <c r="C76" s="367"/>
      <c r="D76" s="368"/>
      <c r="E76" s="256"/>
      <c r="F76" s="256"/>
      <c r="G76" s="343"/>
    </row>
    <row r="77" spans="1:7" ht="24.75" customHeight="1" thickBot="1">
      <c r="A77" s="331" t="str">
        <f>Finale!U50</f>
        <v>Sanderlin Frank</v>
      </c>
      <c r="B77" s="332" t="str">
        <f>Finale!V50</f>
        <v>16518</v>
      </c>
      <c r="C77" s="367"/>
      <c r="D77" s="368"/>
      <c r="E77" s="256"/>
      <c r="F77" s="256"/>
      <c r="G77" s="344" t="s">
        <v>35</v>
      </c>
    </row>
    <row r="78" spans="1:7" ht="24.75" customHeight="1" thickBot="1">
      <c r="A78" s="333">
        <f>Finale!U51</f>
        <v>0</v>
      </c>
      <c r="B78" s="334">
        <f>Finale!V51</f>
        <v>0</v>
      </c>
      <c r="C78" s="369"/>
      <c r="D78" s="370"/>
      <c r="E78" s="292"/>
      <c r="F78" s="292"/>
      <c r="G78" s="358"/>
    </row>
    <row r="79" spans="1:7" ht="24.75" customHeight="1">
      <c r="A79" s="8"/>
      <c r="B79" s="8"/>
      <c r="C79" s="8"/>
      <c r="D79" s="8"/>
      <c r="E79" s="8"/>
      <c r="F79" s="8"/>
      <c r="G79" s="8"/>
    </row>
    <row r="80" spans="1:7" ht="16.5" customHeight="1">
      <c r="A80" s="8"/>
      <c r="B80" s="8"/>
      <c r="C80" s="8"/>
      <c r="D80" s="8"/>
      <c r="E80" s="8"/>
      <c r="F80" s="8"/>
      <c r="G80" s="8"/>
    </row>
    <row r="81" spans="1:7" ht="13.5" customHeight="1">
      <c r="A81" s="257"/>
      <c r="B81" s="257"/>
      <c r="C81" s="257"/>
      <c r="D81" s="257"/>
      <c r="E81" s="257"/>
      <c r="F81" s="257"/>
      <c r="G81" s="257"/>
    </row>
    <row r="82" ht="24.75" customHeight="1"/>
    <row r="83" ht="24.75" customHeight="1">
      <c r="G83" s="1" t="s">
        <v>0</v>
      </c>
    </row>
    <row r="84" spans="1:7" ht="24.75" customHeight="1">
      <c r="A84" s="409" t="str">
        <f>A2</f>
        <v>Club - Pokal  Finale 2007</v>
      </c>
      <c r="B84" s="409"/>
      <c r="C84" s="409"/>
      <c r="D84" s="409"/>
      <c r="E84" s="409"/>
      <c r="F84" s="412"/>
      <c r="G84" s="253"/>
    </row>
    <row r="85" ht="24.75" customHeight="1"/>
    <row r="86" spans="1:6" ht="24.75" customHeight="1" thickBot="1">
      <c r="A86" s="316" t="str">
        <f>Tabelle!C9</f>
        <v>Tiger Augsburg 2</v>
      </c>
      <c r="B86" s="325"/>
      <c r="C86" s="254" t="s">
        <v>217</v>
      </c>
      <c r="D86" s="254" t="s">
        <v>218</v>
      </c>
      <c r="E86" s="254" t="s">
        <v>220</v>
      </c>
      <c r="F86" s="254" t="s">
        <v>230</v>
      </c>
    </row>
    <row r="87" spans="1:7" ht="24.75" customHeight="1">
      <c r="A87" s="329" t="str">
        <f>Finale!C58</f>
        <v>Fitz Cosima</v>
      </c>
      <c r="B87" s="330" t="str">
        <f>Finale!D58</f>
        <v>07023</v>
      </c>
      <c r="C87" s="380"/>
      <c r="D87" s="381"/>
      <c r="E87" s="371"/>
      <c r="F87" s="371"/>
      <c r="G87" s="255"/>
    </row>
    <row r="88" spans="1:7" ht="24.75" customHeight="1">
      <c r="A88" s="331" t="str">
        <f>Finale!C59</f>
        <v>Sipek Christine</v>
      </c>
      <c r="B88" s="332" t="str">
        <f>Finale!D59</f>
        <v>07081</v>
      </c>
      <c r="C88" s="367"/>
      <c r="D88" s="368"/>
      <c r="E88" s="256"/>
      <c r="F88" s="256"/>
      <c r="G88" s="343"/>
    </row>
    <row r="89" spans="1:7" ht="24.75" customHeight="1" thickBot="1">
      <c r="A89" s="331" t="str">
        <f>Finale!C60</f>
        <v>Brenner Eva-Maria</v>
      </c>
      <c r="B89" s="332" t="str">
        <f>Finale!D60</f>
        <v>07086</v>
      </c>
      <c r="C89" s="367"/>
      <c r="D89" s="368"/>
      <c r="E89" s="256"/>
      <c r="F89" s="256"/>
      <c r="G89" s="344" t="s">
        <v>35</v>
      </c>
    </row>
    <row r="90" spans="1:7" ht="24.75" customHeight="1" thickBot="1">
      <c r="A90" s="333">
        <f>Finale!C61</f>
        <v>0</v>
      </c>
      <c r="B90" s="334">
        <f>Finale!D61</f>
        <v>0</v>
      </c>
      <c r="C90" s="369"/>
      <c r="D90" s="370"/>
      <c r="E90" s="292"/>
      <c r="F90" s="292"/>
      <c r="G90" s="358"/>
    </row>
    <row r="91" spans="1:7" ht="24.75" customHeight="1">
      <c r="A91" s="325"/>
      <c r="B91" s="325"/>
      <c r="C91" s="8"/>
      <c r="D91" s="8"/>
      <c r="E91" s="8"/>
      <c r="F91" s="8"/>
      <c r="G91" s="8"/>
    </row>
    <row r="92" spans="1:6" ht="24.75" customHeight="1" thickBot="1">
      <c r="A92" s="326" t="str">
        <f>Tabelle!L9</f>
        <v>DJK Rimpar 1</v>
      </c>
      <c r="B92" s="325"/>
      <c r="C92" s="254" t="s">
        <v>217</v>
      </c>
      <c r="D92" s="254" t="s">
        <v>218</v>
      </c>
      <c r="E92" s="254" t="s">
        <v>220</v>
      </c>
      <c r="F92" s="254" t="s">
        <v>230</v>
      </c>
    </row>
    <row r="93" spans="1:7" ht="24.75" customHeight="1">
      <c r="A93" s="329" t="str">
        <f>Finale!U58</f>
        <v>Werder Jan</v>
      </c>
      <c r="B93" s="330">
        <f>Finale!V58</f>
        <v>16301</v>
      </c>
      <c r="C93" s="380"/>
      <c r="D93" s="381"/>
      <c r="E93" s="371"/>
      <c r="F93" s="371"/>
      <c r="G93" s="255"/>
    </row>
    <row r="94" spans="1:7" ht="24.75" customHeight="1">
      <c r="A94" s="331" t="str">
        <f>Finale!U59</f>
        <v>Schön Christian</v>
      </c>
      <c r="B94" s="332">
        <f>Finale!V59</f>
        <v>16309</v>
      </c>
      <c r="C94" s="367"/>
      <c r="D94" s="368"/>
      <c r="E94" s="256"/>
      <c r="F94" s="256"/>
      <c r="G94" s="343"/>
    </row>
    <row r="95" spans="1:7" ht="24.75" customHeight="1" thickBot="1">
      <c r="A95" s="331" t="str">
        <f>Finale!U60</f>
        <v>Schilling Josef</v>
      </c>
      <c r="B95" s="332">
        <f>Finale!V60</f>
        <v>16308</v>
      </c>
      <c r="C95" s="367"/>
      <c r="D95" s="368"/>
      <c r="E95" s="256"/>
      <c r="F95" s="256"/>
      <c r="G95" s="344" t="s">
        <v>35</v>
      </c>
    </row>
    <row r="96" spans="1:7" ht="24.75" customHeight="1" thickBot="1">
      <c r="A96" s="333">
        <f>Finale!U61</f>
        <v>0</v>
      </c>
      <c r="B96" s="334">
        <f>Finale!V61</f>
        <v>0</v>
      </c>
      <c r="C96" s="369"/>
      <c r="D96" s="370"/>
      <c r="E96" s="292"/>
      <c r="F96" s="292"/>
      <c r="G96" s="358"/>
    </row>
    <row r="97" ht="24.75" customHeight="1">
      <c r="G97" s="1" t="s">
        <v>0</v>
      </c>
    </row>
    <row r="98" spans="1:7" ht="24.75" customHeight="1">
      <c r="A98" s="409" t="str">
        <f>A2</f>
        <v>Club - Pokal  Finale 2007</v>
      </c>
      <c r="B98" s="409"/>
      <c r="C98" s="409"/>
      <c r="D98" s="409"/>
      <c r="E98" s="409"/>
      <c r="F98" s="412"/>
      <c r="G98" s="253"/>
    </row>
    <row r="99" ht="24.75" customHeight="1"/>
    <row r="100" spans="1:6" ht="24.75" customHeight="1" thickBot="1">
      <c r="A100" s="316" t="str">
        <f>Tabelle!C10</f>
        <v>BSC Pfaffenhofen 1</v>
      </c>
      <c r="B100" s="324"/>
      <c r="C100" s="254" t="s">
        <v>217</v>
      </c>
      <c r="D100" s="254" t="s">
        <v>218</v>
      </c>
      <c r="E100" s="254" t="s">
        <v>220</v>
      </c>
      <c r="F100" s="254" t="s">
        <v>230</v>
      </c>
    </row>
    <row r="101" spans="1:7" ht="24.75" customHeight="1">
      <c r="A101" s="329" t="str">
        <f>Finale!C68</f>
        <v>Greger Mike</v>
      </c>
      <c r="B101" s="330">
        <f>Finale!D68</f>
        <v>16323</v>
      </c>
      <c r="C101" s="380"/>
      <c r="D101" s="381"/>
      <c r="E101" s="371"/>
      <c r="F101" s="371"/>
      <c r="G101" s="255"/>
    </row>
    <row r="102" spans="1:7" ht="24.75" customHeight="1">
      <c r="A102" s="331" t="str">
        <f>Finale!C69</f>
        <v>Krebs Olaf</v>
      </c>
      <c r="B102" s="332">
        <f>Finale!D69</f>
        <v>16325</v>
      </c>
      <c r="C102" s="367"/>
      <c r="D102" s="368"/>
      <c r="E102" s="256"/>
      <c r="F102" s="256"/>
      <c r="G102" s="343"/>
    </row>
    <row r="103" spans="1:7" ht="24.75" customHeight="1" thickBot="1">
      <c r="A103" s="331" t="str">
        <f>Finale!C70</f>
        <v>Hennemann Roland</v>
      </c>
      <c r="B103" s="332">
        <f>Finale!D70</f>
        <v>16336</v>
      </c>
      <c r="C103" s="367"/>
      <c r="D103" s="368"/>
      <c r="E103" s="256"/>
      <c r="F103" s="256"/>
      <c r="G103" s="344" t="s">
        <v>35</v>
      </c>
    </row>
    <row r="104" spans="1:7" ht="24.75" customHeight="1" thickBot="1">
      <c r="A104" s="333">
        <f>Finale!C71</f>
        <v>0</v>
      </c>
      <c r="B104" s="334">
        <f>Finale!D71</f>
        <v>0</v>
      </c>
      <c r="C104" s="369"/>
      <c r="D104" s="370"/>
      <c r="E104" s="292"/>
      <c r="F104" s="292"/>
      <c r="G104" s="358"/>
    </row>
    <row r="105" spans="1:7" ht="24.75" customHeight="1">
      <c r="A105" s="325"/>
      <c r="B105" s="325"/>
      <c r="C105" s="8"/>
      <c r="D105" s="8"/>
      <c r="E105" s="8"/>
      <c r="F105" s="8"/>
      <c r="G105" s="8"/>
    </row>
    <row r="106" spans="1:6" ht="24.75" customHeight="1" thickBot="1">
      <c r="A106" s="326" t="str">
        <f>Tabelle!L10</f>
        <v>Schanzer Ingolstadt</v>
      </c>
      <c r="B106" s="314"/>
      <c r="C106" s="254" t="s">
        <v>217</v>
      </c>
      <c r="D106" s="254" t="s">
        <v>218</v>
      </c>
      <c r="E106" s="254" t="s">
        <v>220</v>
      </c>
      <c r="F106" s="254" t="s">
        <v>230</v>
      </c>
    </row>
    <row r="107" spans="1:7" ht="24.75" customHeight="1">
      <c r="A107" s="329" t="str">
        <f>Finale!U68</f>
        <v>Schneider Hermann</v>
      </c>
      <c r="B107" s="330" t="str">
        <f>Finale!V68</f>
        <v>07342</v>
      </c>
      <c r="C107" s="380"/>
      <c r="D107" s="381"/>
      <c r="E107" s="371"/>
      <c r="F107" s="371"/>
      <c r="G107" s="255"/>
    </row>
    <row r="108" spans="1:7" ht="24.75" customHeight="1" thickBot="1">
      <c r="A108" s="331" t="str">
        <f>Finale!U69</f>
        <v>Kirschenbauer Frank</v>
      </c>
      <c r="B108" s="332" t="str">
        <f>Finale!V69</f>
        <v>07344</v>
      </c>
      <c r="C108" s="367"/>
      <c r="D108" s="368"/>
      <c r="E108" s="256"/>
      <c r="F108" s="256"/>
      <c r="G108" s="344"/>
    </row>
    <row r="109" spans="1:7" ht="24.75" customHeight="1" thickBot="1">
      <c r="A109" s="331" t="str">
        <f>Finale!U70</f>
        <v>Seck Roland</v>
      </c>
      <c r="B109" s="332" t="str">
        <f>Finale!V70</f>
        <v>07340</v>
      </c>
      <c r="C109" s="367"/>
      <c r="D109" s="368"/>
      <c r="E109" s="256"/>
      <c r="F109" s="256"/>
      <c r="G109" s="344" t="s">
        <v>35</v>
      </c>
    </row>
    <row r="110" spans="1:7" ht="24.75" customHeight="1" thickBot="1">
      <c r="A110" s="333">
        <f>Finale!U71</f>
        <v>0</v>
      </c>
      <c r="B110" s="334">
        <f>Finale!V71</f>
        <v>0</v>
      </c>
      <c r="C110" s="369"/>
      <c r="D110" s="370"/>
      <c r="E110" s="292"/>
      <c r="F110" s="292"/>
      <c r="G110" s="358"/>
    </row>
    <row r="111" spans="1:7" ht="24.75" customHeight="1">
      <c r="A111" s="8"/>
      <c r="B111" s="8"/>
      <c r="C111" s="8"/>
      <c r="D111" s="8"/>
      <c r="E111" s="8"/>
      <c r="F111" s="8"/>
      <c r="G111" s="8"/>
    </row>
    <row r="112" spans="1:7" ht="16.5" customHeight="1">
      <c r="A112" s="8"/>
      <c r="B112" s="8"/>
      <c r="C112" s="8"/>
      <c r="D112" s="8"/>
      <c r="E112" s="8"/>
      <c r="F112" s="8"/>
      <c r="G112" s="8"/>
    </row>
    <row r="113" spans="1:7" ht="13.5" customHeight="1">
      <c r="A113" s="257"/>
      <c r="B113" s="257"/>
      <c r="C113" s="257"/>
      <c r="D113" s="257"/>
      <c r="E113" s="257"/>
      <c r="F113" s="257"/>
      <c r="G113" s="257"/>
    </row>
    <row r="114" ht="24.75" customHeight="1"/>
    <row r="115" ht="24.75" customHeight="1">
      <c r="G115" s="1" t="s">
        <v>0</v>
      </c>
    </row>
    <row r="116" spans="1:7" ht="24.75" customHeight="1">
      <c r="A116" s="409" t="str">
        <f>A2</f>
        <v>Club - Pokal  Finale 2007</v>
      </c>
      <c r="B116" s="409"/>
      <c r="C116" s="409"/>
      <c r="D116" s="409"/>
      <c r="E116" s="409"/>
      <c r="F116" s="412"/>
      <c r="G116" s="253"/>
    </row>
    <row r="117" ht="24.75" customHeight="1"/>
    <row r="118" spans="1:6" ht="24.75" customHeight="1" thickBot="1">
      <c r="A118" s="316" t="str">
        <f>Tabelle!C11</f>
        <v>Castra Regina Regensburg 1</v>
      </c>
      <c r="B118" s="325"/>
      <c r="C118" s="254" t="s">
        <v>217</v>
      </c>
      <c r="D118" s="254" t="s">
        <v>218</v>
      </c>
      <c r="E118" s="254" t="s">
        <v>220</v>
      </c>
      <c r="F118" s="254" t="s">
        <v>230</v>
      </c>
    </row>
    <row r="119" spans="1:7" ht="24.75" customHeight="1">
      <c r="A119" s="329" t="str">
        <f>Finale!C78</f>
        <v>Mühlbauer Tobias</v>
      </c>
      <c r="B119" s="330" t="str">
        <f>Finale!D78</f>
        <v>07810</v>
      </c>
      <c r="C119" s="380"/>
      <c r="D119" s="381"/>
      <c r="E119" s="371"/>
      <c r="F119" s="371"/>
      <c r="G119" s="255"/>
    </row>
    <row r="120" spans="1:7" ht="24.75" customHeight="1">
      <c r="A120" s="331" t="str">
        <f>Finale!C79</f>
        <v>Brandner Florian</v>
      </c>
      <c r="B120" s="332" t="str">
        <f>Finale!D79</f>
        <v>07815</v>
      </c>
      <c r="C120" s="367"/>
      <c r="D120" s="368"/>
      <c r="E120" s="256"/>
      <c r="F120" s="256"/>
      <c r="G120" s="343"/>
    </row>
    <row r="121" spans="1:7" ht="24.75" customHeight="1" thickBot="1">
      <c r="A121" s="331" t="str">
        <f>Finale!C80</f>
        <v>Graml Christian</v>
      </c>
      <c r="B121" s="332" t="str">
        <f>Finale!D80</f>
        <v>07809</v>
      </c>
      <c r="C121" s="367"/>
      <c r="D121" s="368"/>
      <c r="E121" s="256"/>
      <c r="F121" s="256"/>
      <c r="G121" s="344" t="s">
        <v>35</v>
      </c>
    </row>
    <row r="122" spans="1:7" ht="24.75" customHeight="1" thickBot="1">
      <c r="A122" s="333">
        <f>Finale!C81</f>
        <v>0</v>
      </c>
      <c r="B122" s="334">
        <f>Finale!D81</f>
        <v>0</v>
      </c>
      <c r="C122" s="369"/>
      <c r="D122" s="370"/>
      <c r="E122" s="292"/>
      <c r="F122" s="292"/>
      <c r="G122" s="358"/>
    </row>
    <row r="123" spans="1:7" ht="24.75" customHeight="1">
      <c r="A123" s="325"/>
      <c r="B123" s="325"/>
      <c r="C123" s="8"/>
      <c r="D123" s="8"/>
      <c r="E123" s="8"/>
      <c r="F123" s="8"/>
      <c r="G123" s="8"/>
    </row>
    <row r="124" spans="1:6" ht="24.75" customHeight="1" thickBot="1">
      <c r="A124" s="326" t="str">
        <f>Tabelle!L11</f>
        <v>Raubritter Buster</v>
      </c>
      <c r="B124" s="325"/>
      <c r="C124" s="254" t="s">
        <v>217</v>
      </c>
      <c r="D124" s="254" t="s">
        <v>218</v>
      </c>
      <c r="E124" s="254" t="s">
        <v>220</v>
      </c>
      <c r="F124" s="254" t="s">
        <v>230</v>
      </c>
    </row>
    <row r="125" spans="1:7" ht="24.75" customHeight="1">
      <c r="A125" s="329" t="str">
        <f>Finale!U78</f>
        <v>Schick Andy</v>
      </c>
      <c r="B125" s="330" t="str">
        <f>Finale!V78</f>
        <v>07102</v>
      </c>
      <c r="C125" s="380"/>
      <c r="D125" s="381"/>
      <c r="E125" s="371"/>
      <c r="F125" s="371"/>
      <c r="G125" s="255"/>
    </row>
    <row r="126" spans="1:7" ht="24.75" customHeight="1">
      <c r="A126" s="331" t="str">
        <f>Finale!U79</f>
        <v>Davis Kwan</v>
      </c>
      <c r="B126" s="332" t="str">
        <f>Finale!V79</f>
        <v>16247</v>
      </c>
      <c r="C126" s="367"/>
      <c r="D126" s="368"/>
      <c r="E126" s="256"/>
      <c r="F126" s="256"/>
      <c r="G126" s="343"/>
    </row>
    <row r="127" spans="1:7" ht="24.75" customHeight="1" thickBot="1">
      <c r="A127" s="331" t="str">
        <f>Finale!U80</f>
        <v>Wohlpart Helmut</v>
      </c>
      <c r="B127" s="332" t="str">
        <f>Finale!V80</f>
        <v>16243</v>
      </c>
      <c r="C127" s="367"/>
      <c r="D127" s="368"/>
      <c r="E127" s="256"/>
      <c r="F127" s="256"/>
      <c r="G127" s="344" t="s">
        <v>35</v>
      </c>
    </row>
    <row r="128" spans="1:7" ht="24.75" customHeight="1" thickBot="1">
      <c r="A128" s="333">
        <f>Finale!U81</f>
        <v>0</v>
      </c>
      <c r="B128" s="334">
        <f>Finale!V81</f>
        <v>0</v>
      </c>
      <c r="C128" s="369"/>
      <c r="D128" s="370"/>
      <c r="E128" s="292"/>
      <c r="F128" s="292"/>
      <c r="G128" s="358"/>
    </row>
    <row r="129" ht="24.75" customHeight="1">
      <c r="G129" s="1" t="s">
        <v>0</v>
      </c>
    </row>
    <row r="130" spans="1:7" ht="24.75" customHeight="1">
      <c r="A130" s="409" t="str">
        <f>A2</f>
        <v>Club - Pokal  Finale 2007</v>
      </c>
      <c r="B130" s="409"/>
      <c r="C130" s="409"/>
      <c r="D130" s="409"/>
      <c r="E130" s="409"/>
      <c r="F130" s="412"/>
      <c r="G130" s="253"/>
    </row>
    <row r="131" ht="24.75" customHeight="1"/>
    <row r="132" spans="1:9" ht="24.75" customHeight="1" thickBot="1">
      <c r="A132" s="326">
        <f>Tabelle!C12</f>
        <v>0</v>
      </c>
      <c r="B132" s="325"/>
      <c r="C132" s="254" t="s">
        <v>217</v>
      </c>
      <c r="D132" s="254" t="s">
        <v>218</v>
      </c>
      <c r="E132" s="254" t="s">
        <v>220</v>
      </c>
      <c r="F132" s="254" t="s">
        <v>230</v>
      </c>
      <c r="I132" s="339" t="s">
        <v>240</v>
      </c>
    </row>
    <row r="133" spans="1:9" ht="24.75" customHeight="1">
      <c r="A133" s="329">
        <f>Finale!U86</f>
        <v>0</v>
      </c>
      <c r="B133" s="330">
        <f>Finale!V86</f>
        <v>0</v>
      </c>
      <c r="C133" s="380"/>
      <c r="D133" s="381"/>
      <c r="E133" s="371"/>
      <c r="F133" s="371"/>
      <c r="G133" s="255"/>
      <c r="I133" t="s">
        <v>241</v>
      </c>
    </row>
    <row r="134" spans="1:7" ht="24.75" customHeight="1">
      <c r="A134" s="331">
        <f>Finale!U87</f>
        <v>0</v>
      </c>
      <c r="B134" s="332">
        <f>Finale!V87</f>
        <v>0</v>
      </c>
      <c r="C134" s="367"/>
      <c r="D134" s="368"/>
      <c r="E134" s="256"/>
      <c r="F134" s="256"/>
      <c r="G134" s="343"/>
    </row>
    <row r="135" spans="1:7" ht="24.75" customHeight="1" thickBot="1">
      <c r="A135" s="331">
        <f>Finale!U88</f>
        <v>0</v>
      </c>
      <c r="B135" s="332">
        <f>Finale!V88</f>
        <v>0</v>
      </c>
      <c r="C135" s="367"/>
      <c r="D135" s="368"/>
      <c r="E135" s="256"/>
      <c r="F135" s="256"/>
      <c r="G135" s="344" t="s">
        <v>35</v>
      </c>
    </row>
    <row r="136" spans="1:7" ht="24.75" customHeight="1" thickBot="1">
      <c r="A136" s="333">
        <f>Finale!U89</f>
        <v>0</v>
      </c>
      <c r="B136" s="334">
        <f>Finale!V89</f>
        <v>0</v>
      </c>
      <c r="C136" s="369"/>
      <c r="D136" s="370"/>
      <c r="E136" s="292"/>
      <c r="F136" s="292"/>
      <c r="G136" s="358"/>
    </row>
    <row r="137" spans="1:7" ht="24.75" customHeight="1">
      <c r="A137" s="325"/>
      <c r="B137" s="325"/>
      <c r="C137" s="8"/>
      <c r="D137" s="8"/>
      <c r="E137" s="8"/>
      <c r="F137" s="8"/>
      <c r="G137" s="8"/>
    </row>
    <row r="138" spans="1:6" ht="24.75" customHeight="1" thickBot="1">
      <c r="A138" s="326">
        <f>Tabelle!L12</f>
        <v>0</v>
      </c>
      <c r="B138" s="325"/>
      <c r="C138" s="254" t="s">
        <v>217</v>
      </c>
      <c r="D138" s="254" t="s">
        <v>218</v>
      </c>
      <c r="E138" s="254" t="s">
        <v>220</v>
      </c>
      <c r="F138" s="254" t="s">
        <v>230</v>
      </c>
    </row>
    <row r="139" spans="1:7" ht="24.75" customHeight="1">
      <c r="A139" s="329">
        <f>Finale!U92</f>
        <v>0</v>
      </c>
      <c r="B139" s="330">
        <f>Finale!V92</f>
        <v>0</v>
      </c>
      <c r="C139" s="380"/>
      <c r="D139" s="381"/>
      <c r="E139" s="371"/>
      <c r="F139" s="371"/>
      <c r="G139" s="255"/>
    </row>
    <row r="140" spans="1:7" ht="24.75" customHeight="1">
      <c r="A140" s="331">
        <f>Finale!U93</f>
        <v>0</v>
      </c>
      <c r="B140" s="332">
        <f>Finale!V93</f>
        <v>0</v>
      </c>
      <c r="C140" s="367"/>
      <c r="D140" s="368"/>
      <c r="E140" s="256"/>
      <c r="F140" s="256"/>
      <c r="G140" s="343"/>
    </row>
    <row r="141" spans="1:7" ht="24.75" customHeight="1" thickBot="1">
      <c r="A141" s="331">
        <f>Finale!U94</f>
        <v>0</v>
      </c>
      <c r="B141" s="332">
        <f>Finale!V94</f>
        <v>0</v>
      </c>
      <c r="C141" s="367"/>
      <c r="D141" s="368"/>
      <c r="E141" s="256"/>
      <c r="F141" s="256"/>
      <c r="G141" s="344" t="s">
        <v>35</v>
      </c>
    </row>
    <row r="142" spans="1:7" ht="24.75" customHeight="1" thickBot="1">
      <c r="A142" s="333">
        <f>Finale!U95</f>
        <v>0</v>
      </c>
      <c r="B142" s="334">
        <f>Finale!V95</f>
        <v>0</v>
      </c>
      <c r="C142" s="369"/>
      <c r="D142" s="370"/>
      <c r="E142" s="292"/>
      <c r="F142" s="292"/>
      <c r="G142" s="358"/>
    </row>
    <row r="143" spans="1:7" ht="24.75" customHeight="1">
      <c r="A143" s="8"/>
      <c r="B143" s="8"/>
      <c r="C143" s="8"/>
      <c r="D143" s="8"/>
      <c r="E143" s="8"/>
      <c r="F143" s="8"/>
      <c r="G143" s="8"/>
    </row>
    <row r="144" spans="1:7" ht="16.5" customHeight="1">
      <c r="A144" s="8"/>
      <c r="B144" s="8"/>
      <c r="C144" s="8"/>
      <c r="D144" s="8"/>
      <c r="E144" s="8"/>
      <c r="F144" s="8"/>
      <c r="G144" s="8"/>
    </row>
    <row r="145" spans="1:7" ht="13.5" customHeight="1">
      <c r="A145" s="257"/>
      <c r="B145" s="257"/>
      <c r="C145" s="257"/>
      <c r="D145" s="257"/>
      <c r="E145" s="257"/>
      <c r="F145" s="257"/>
      <c r="G145" s="257"/>
    </row>
    <row r="146" ht="24.75" customHeight="1"/>
    <row r="147" ht="24.75" customHeight="1">
      <c r="G147" s="1" t="s">
        <v>0</v>
      </c>
    </row>
    <row r="148" spans="1:7" ht="24.75" customHeight="1">
      <c r="A148" s="409" t="str">
        <f>A2</f>
        <v>Club - Pokal  Finale 2007</v>
      </c>
      <c r="B148" s="409"/>
      <c r="C148" s="409"/>
      <c r="D148" s="409"/>
      <c r="E148" s="409"/>
      <c r="F148" s="412"/>
      <c r="G148" s="253"/>
    </row>
    <row r="149" ht="24.75" customHeight="1"/>
    <row r="150" spans="1:6" ht="24.75" customHeight="1" thickBot="1">
      <c r="A150" s="326">
        <f>Tabelle!C13</f>
        <v>0</v>
      </c>
      <c r="B150" s="325"/>
      <c r="C150" s="254" t="s">
        <v>217</v>
      </c>
      <c r="D150" s="254" t="s">
        <v>218</v>
      </c>
      <c r="E150" s="254" t="s">
        <v>220</v>
      </c>
      <c r="F150" s="254" t="s">
        <v>230</v>
      </c>
    </row>
    <row r="151" spans="1:7" ht="24.75" customHeight="1">
      <c r="A151" s="329">
        <f>Finale!U104</f>
        <v>0</v>
      </c>
      <c r="B151" s="330">
        <f>Finale!V104</f>
        <v>0</v>
      </c>
      <c r="C151" s="380"/>
      <c r="D151" s="381"/>
      <c r="E151" s="371"/>
      <c r="F151" s="371"/>
      <c r="G151" s="255"/>
    </row>
    <row r="152" spans="1:7" ht="24.75" customHeight="1">
      <c r="A152" s="331">
        <f>Finale!U105</f>
        <v>0</v>
      </c>
      <c r="B152" s="332">
        <f>Finale!V105</f>
        <v>0</v>
      </c>
      <c r="C152" s="367"/>
      <c r="D152" s="368"/>
      <c r="E152" s="256"/>
      <c r="F152" s="256"/>
      <c r="G152" s="343"/>
    </row>
    <row r="153" spans="1:7" ht="24.75" customHeight="1" thickBot="1">
      <c r="A153" s="331">
        <f>Finale!U106</f>
        <v>0</v>
      </c>
      <c r="B153" s="332">
        <f>Finale!V106</f>
        <v>0</v>
      </c>
      <c r="C153" s="367"/>
      <c r="D153" s="368"/>
      <c r="E153" s="256"/>
      <c r="F153" s="256"/>
      <c r="G153" s="344" t="s">
        <v>35</v>
      </c>
    </row>
    <row r="154" spans="1:7" ht="24.75" customHeight="1" thickBot="1">
      <c r="A154" s="333">
        <f>Finale!U107</f>
        <v>0</v>
      </c>
      <c r="B154" s="334">
        <f>Finale!V107</f>
        <v>0</v>
      </c>
      <c r="C154" s="369"/>
      <c r="D154" s="370"/>
      <c r="E154" s="292"/>
      <c r="F154" s="292"/>
      <c r="G154" s="358"/>
    </row>
    <row r="155" spans="1:7" ht="24.75" customHeight="1">
      <c r="A155" s="325"/>
      <c r="B155" s="325"/>
      <c r="C155" s="8"/>
      <c r="D155" s="8"/>
      <c r="E155" s="8"/>
      <c r="F155" s="8"/>
      <c r="G155" s="8"/>
    </row>
    <row r="156" spans="1:6" ht="24.75" customHeight="1" thickBot="1">
      <c r="A156" s="326">
        <f>Tabelle!L13</f>
        <v>0</v>
      </c>
      <c r="B156" s="325"/>
      <c r="C156" s="254" t="s">
        <v>217</v>
      </c>
      <c r="D156" s="254" t="s">
        <v>218</v>
      </c>
      <c r="E156" s="254" t="s">
        <v>220</v>
      </c>
      <c r="F156" s="254" t="s">
        <v>230</v>
      </c>
    </row>
    <row r="157" spans="1:7" ht="24.75" customHeight="1">
      <c r="A157" s="329">
        <f>Finale!U110</f>
        <v>0</v>
      </c>
      <c r="B157" s="330">
        <f>Finale!V110</f>
        <v>0</v>
      </c>
      <c r="C157" s="380"/>
      <c r="D157" s="381"/>
      <c r="E157" s="371"/>
      <c r="F157" s="371"/>
      <c r="G157" s="255"/>
    </row>
    <row r="158" spans="1:7" ht="24.75" customHeight="1">
      <c r="A158" s="331">
        <f>Finale!U111</f>
        <v>0</v>
      </c>
      <c r="B158" s="332">
        <f>Finale!V111</f>
        <v>0</v>
      </c>
      <c r="C158" s="367"/>
      <c r="D158" s="368"/>
      <c r="E158" s="256"/>
      <c r="F158" s="256"/>
      <c r="G158" s="343"/>
    </row>
    <row r="159" spans="1:7" ht="24.75" customHeight="1" thickBot="1">
      <c r="A159" s="331">
        <f>Finale!U112</f>
        <v>0</v>
      </c>
      <c r="B159" s="332">
        <f>Finale!V112</f>
        <v>0</v>
      </c>
      <c r="C159" s="367"/>
      <c r="D159" s="368"/>
      <c r="E159" s="256"/>
      <c r="F159" s="256"/>
      <c r="G159" s="344" t="s">
        <v>35</v>
      </c>
    </row>
    <row r="160" spans="1:7" ht="24.75" customHeight="1" thickBot="1">
      <c r="A160" s="333">
        <f>Finale!U113</f>
        <v>0</v>
      </c>
      <c r="B160" s="334">
        <f>Finale!V113</f>
        <v>0</v>
      </c>
      <c r="C160" s="369"/>
      <c r="D160" s="370"/>
      <c r="E160" s="292"/>
      <c r="F160" s="292"/>
      <c r="G160" s="358"/>
    </row>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sheetData>
  <mergeCells count="10">
    <mergeCell ref="A98:F98"/>
    <mergeCell ref="A116:F116"/>
    <mergeCell ref="A130:F130"/>
    <mergeCell ref="A148:F148"/>
    <mergeCell ref="A66:F66"/>
    <mergeCell ref="A84:F84"/>
    <mergeCell ref="A2:F2"/>
    <mergeCell ref="A20:F20"/>
    <mergeCell ref="A34:F34"/>
    <mergeCell ref="A52:F52"/>
  </mergeCells>
  <printOptions/>
  <pageMargins left="0.5905511811023623" right="0.3937007874015748" top="0.3937007874015748" bottom="0.1968503937007874" header="0.3937007874015748" footer="0.3937007874015748"/>
  <pageSetup horizontalDpi="600" verticalDpi="600" orientation="portrait" paperSize="9" scale="98" r:id="rId2"/>
  <rowBreaks count="4" manualBreakCount="4">
    <brk id="32" max="6" man="1"/>
    <brk id="64" max="6" man="1"/>
    <brk id="96" max="6" man="1"/>
    <brk id="128" max="6" man="1"/>
  </rowBreaks>
  <drawing r:id="rId1"/>
</worksheet>
</file>

<file path=xl/worksheets/sheet12.xml><?xml version="1.0" encoding="utf-8"?>
<worksheet xmlns="http://schemas.openxmlformats.org/spreadsheetml/2006/main" xmlns:r="http://schemas.openxmlformats.org/officeDocument/2006/relationships">
  <dimension ref="B3:N94"/>
  <sheetViews>
    <sheetView workbookViewId="0" topLeftCell="A40">
      <selection activeCell="K25" sqref="K25"/>
    </sheetView>
  </sheetViews>
  <sheetFormatPr defaultColWidth="11.421875" defaultRowHeight="12.75"/>
  <cols>
    <col min="1" max="1" width="3.7109375" style="0" customWidth="1"/>
    <col min="2" max="2" width="3.421875" style="0" customWidth="1"/>
    <col min="3" max="3" width="2.8515625" style="0" customWidth="1"/>
    <col min="4" max="4" width="21.140625" style="0" customWidth="1"/>
    <col min="5" max="5" width="2.140625" style="1" customWidth="1"/>
    <col min="6" max="6" width="24.140625" style="1" customWidth="1"/>
    <col min="7" max="7" width="2.7109375" style="0" customWidth="1"/>
    <col min="8" max="8" width="9.7109375" style="1" customWidth="1"/>
    <col min="9" max="9" width="2.140625" style="0" customWidth="1"/>
    <col min="10" max="10" width="9.7109375" style="0" customWidth="1"/>
    <col min="11" max="11" width="3.00390625" style="10" customWidth="1"/>
    <col min="13" max="13" width="3.421875" style="0" customWidth="1"/>
    <col min="14" max="14" width="11.421875" style="388" customWidth="1"/>
  </cols>
  <sheetData>
    <row r="2" ht="12.75"/>
    <row r="3" spans="3:8" ht="20.25">
      <c r="C3" s="415" t="str">
        <f>'Gruppe A VL'!G3</f>
        <v>Club - Pokal  Finale 2007</v>
      </c>
      <c r="D3" s="416"/>
      <c r="E3" s="416"/>
      <c r="F3" s="416"/>
      <c r="G3" s="416"/>
      <c r="H3" s="416"/>
    </row>
    <row r="4" ht="12.75"/>
    <row r="5" ht="12.75"/>
    <row r="6" spans="12:14" ht="18.75">
      <c r="L6" s="390" t="s">
        <v>367</v>
      </c>
      <c r="N6" s="391">
        <f>'Gruppe A VL'!C5</f>
        <v>39264</v>
      </c>
    </row>
    <row r="10" ht="12.75">
      <c r="C10" s="383" t="s">
        <v>387</v>
      </c>
    </row>
    <row r="11" ht="13.5" thickBot="1"/>
    <row r="12" spans="4:14" ht="18.75" thickBot="1">
      <c r="D12" s="387" t="s">
        <v>392</v>
      </c>
      <c r="E12" s="384"/>
      <c r="F12" s="386" t="s">
        <v>7</v>
      </c>
      <c r="G12" s="385"/>
      <c r="H12" s="386" t="s">
        <v>388</v>
      </c>
      <c r="I12" s="385"/>
      <c r="J12" s="387" t="s">
        <v>389</v>
      </c>
      <c r="L12" s="387" t="s">
        <v>390</v>
      </c>
      <c r="N12" s="389" t="s">
        <v>391</v>
      </c>
    </row>
    <row r="13" ht="12.75">
      <c r="L13" s="10"/>
    </row>
    <row r="14" spans="2:14" ht="12.75">
      <c r="B14">
        <v>1</v>
      </c>
      <c r="D14" t="str">
        <f>Eingaben!C65</f>
        <v>Stallworth Holton</v>
      </c>
      <c r="F14" t="str">
        <f>Eingaben!C62</f>
        <v>Raubritter Hallstadt 1</v>
      </c>
      <c r="H14" s="1">
        <f>Eingaben!U65</f>
        <v>5</v>
      </c>
      <c r="J14" s="382">
        <f>Eingaben!W65</f>
        <v>7</v>
      </c>
      <c r="L14" s="182">
        <f>Eingaben!T65</f>
        <v>1461</v>
      </c>
      <c r="N14" s="382">
        <f>Eingaben!X65</f>
        <v>208.71428571428572</v>
      </c>
    </row>
    <row r="15" spans="2:14" ht="12.75">
      <c r="B15">
        <v>2</v>
      </c>
      <c r="D15" t="str">
        <f>Eingaben!C64</f>
        <v>Werner Prietz</v>
      </c>
      <c r="F15" t="str">
        <f>Eingaben!C62</f>
        <v>Raubritter Hallstadt 1</v>
      </c>
      <c r="H15" s="1">
        <f>Eingaben!U64</f>
        <v>4</v>
      </c>
      <c r="J15" s="382">
        <f>Eingaben!W64</f>
        <v>7</v>
      </c>
      <c r="L15" s="182">
        <f>Eingaben!T64</f>
        <v>1447</v>
      </c>
      <c r="N15" s="382">
        <f>Eingaben!X64</f>
        <v>206.71428571428572</v>
      </c>
    </row>
    <row r="16" spans="2:14" ht="12.75">
      <c r="B16">
        <v>3</v>
      </c>
      <c r="D16" t="str">
        <f>Eingaben!C76</f>
        <v>Gürz Wolfgang</v>
      </c>
      <c r="F16" t="str">
        <f>Eingaben!C73</f>
        <v>SW Würzburg 2</v>
      </c>
      <c r="H16" s="1">
        <f>Eingaben!U76</f>
        <v>6</v>
      </c>
      <c r="J16" s="382">
        <f>Eingaben!W76</f>
        <v>7</v>
      </c>
      <c r="L16" s="182">
        <f>Eingaben!T76</f>
        <v>1438</v>
      </c>
      <c r="N16" s="382">
        <f>Eingaben!X76</f>
        <v>205.42857142857142</v>
      </c>
    </row>
    <row r="17" spans="2:14" ht="12.75">
      <c r="B17">
        <v>4</v>
      </c>
      <c r="D17" t="str">
        <f>Eingaben!C74</f>
        <v>Gladisch Eberhard</v>
      </c>
      <c r="F17" t="str">
        <f>Eingaben!C73</f>
        <v>SW Würzburg 2</v>
      </c>
      <c r="H17" s="1">
        <f>Eingaben!U74</f>
        <v>4</v>
      </c>
      <c r="J17" s="382">
        <f>Eingaben!W74</f>
        <v>7</v>
      </c>
      <c r="L17" s="182">
        <f>Eingaben!T74</f>
        <v>1432</v>
      </c>
      <c r="N17" s="382">
        <f>Eingaben!X74</f>
        <v>204.57142857142858</v>
      </c>
    </row>
    <row r="18" spans="2:14" ht="12.75">
      <c r="B18">
        <v>5</v>
      </c>
      <c r="D18" t="str">
        <f>Eingaben!C53</f>
        <v>Gruosso Antonio</v>
      </c>
      <c r="F18" t="str">
        <f>Eingaben!C51</f>
        <v>Germania Bayreuth 4</v>
      </c>
      <c r="H18" s="1">
        <f>Eingaben!U53</f>
        <v>6</v>
      </c>
      <c r="J18" s="382">
        <f>Eingaben!W53</f>
        <v>7</v>
      </c>
      <c r="L18" s="182">
        <f>Eingaben!T53</f>
        <v>1426</v>
      </c>
      <c r="N18" s="382">
        <f>Eingaben!X53</f>
        <v>203.71428571428572</v>
      </c>
    </row>
    <row r="19" spans="2:14" ht="12.75">
      <c r="B19">
        <v>6</v>
      </c>
      <c r="D19" t="str">
        <f>Eingaben!AB20</f>
        <v>Laub Harry</v>
      </c>
      <c r="F19" t="str">
        <f>Eingaben!AB18</f>
        <v>Bayerland München 1</v>
      </c>
      <c r="H19" s="1">
        <f>Eingaben!AT20</f>
        <v>6</v>
      </c>
      <c r="J19" s="382">
        <f>Eingaben!AV20</f>
        <v>7</v>
      </c>
      <c r="L19" s="182">
        <f>Eingaben!AS20</f>
        <v>1422</v>
      </c>
      <c r="N19" s="190">
        <f>Eingaben!AW20</f>
        <v>203.14285714285714</v>
      </c>
    </row>
    <row r="20" spans="2:14" ht="12.75">
      <c r="B20">
        <v>7</v>
      </c>
      <c r="D20" t="str">
        <f>Eingaben!C21</f>
        <v>Brodowsky Jan</v>
      </c>
      <c r="F20" t="str">
        <f>Eingaben!C18</f>
        <v>Delphin München 2</v>
      </c>
      <c r="H20" s="1">
        <f>Eingaben!U21</f>
        <v>5</v>
      </c>
      <c r="J20" s="382">
        <f>Eingaben!W21</f>
        <v>7</v>
      </c>
      <c r="L20" s="182">
        <f>Eingaben!T21</f>
        <v>1407</v>
      </c>
      <c r="N20" s="382">
        <f>Eingaben!X21</f>
        <v>201</v>
      </c>
    </row>
    <row r="21" spans="2:14" ht="12.75">
      <c r="B21">
        <v>8</v>
      </c>
      <c r="D21" t="str">
        <f>Eingaben!AB54</f>
        <v>Jackson Heike</v>
      </c>
      <c r="F21" t="str">
        <f>Eingaben!AB51</f>
        <v>RW Lichtenhof Stein 1</v>
      </c>
      <c r="H21" s="1">
        <f>Eingaben!AT54</f>
        <v>4</v>
      </c>
      <c r="J21" s="382">
        <f>Eingaben!AV54</f>
        <v>7</v>
      </c>
      <c r="L21" s="182">
        <f>Eingaben!AS54</f>
        <v>1405</v>
      </c>
      <c r="N21" s="190">
        <f>Eingaben!AW54</f>
        <v>200.71428571428572</v>
      </c>
    </row>
    <row r="22" spans="2:14" ht="12.75">
      <c r="B22">
        <v>9</v>
      </c>
      <c r="D22" t="str">
        <f>Eingaben!AB21</f>
        <v>Groll Alex</v>
      </c>
      <c r="F22" t="str">
        <f>Eingaben!AB18</f>
        <v>Bayerland München 1</v>
      </c>
      <c r="H22" s="1">
        <f>Eingaben!AT21</f>
        <v>5</v>
      </c>
      <c r="J22" s="382">
        <f>Eingaben!AV21</f>
        <v>7</v>
      </c>
      <c r="L22" s="182">
        <f>Eingaben!AS21</f>
        <v>1405</v>
      </c>
      <c r="N22" s="190">
        <f>Eingaben!AW21</f>
        <v>200.71428571428572</v>
      </c>
    </row>
    <row r="23" spans="2:14" ht="12.75">
      <c r="B23">
        <v>10</v>
      </c>
      <c r="D23" t="str">
        <f>Eingaben!C52</f>
        <v>Gruosso Nico</v>
      </c>
      <c r="F23" t="str">
        <f>Eingaben!C51</f>
        <v>Germania Bayreuth 4</v>
      </c>
      <c r="H23" s="1">
        <f>Eingaben!U52</f>
        <v>5</v>
      </c>
      <c r="J23" s="382">
        <f>Eingaben!W52</f>
        <v>7</v>
      </c>
      <c r="L23" s="182">
        <f>Eingaben!T52</f>
        <v>1403</v>
      </c>
      <c r="N23" s="382">
        <f>Eingaben!X52</f>
        <v>200.42857142857142</v>
      </c>
    </row>
    <row r="24" spans="2:14" ht="12.75">
      <c r="B24">
        <v>11</v>
      </c>
      <c r="D24" t="str">
        <f>Eingaben!AB76</f>
        <v>Schilling Josef</v>
      </c>
      <c r="F24" t="str">
        <f>Eingaben!AB73</f>
        <v>DJK Rimpar 1</v>
      </c>
      <c r="H24" s="1">
        <f>Eingaben!AT76</f>
        <v>5</v>
      </c>
      <c r="J24" s="382">
        <f>Eingaben!AV76</f>
        <v>7</v>
      </c>
      <c r="L24" s="182">
        <f>Eingaben!AS76</f>
        <v>1396</v>
      </c>
      <c r="N24" s="190">
        <f>Eingaben!AW76</f>
        <v>199.42857142857142</v>
      </c>
    </row>
    <row r="25" spans="2:14" ht="12.75">
      <c r="B25">
        <v>12</v>
      </c>
      <c r="D25" t="str">
        <f>Eingaben!C85</f>
        <v>Walzer Peter</v>
      </c>
      <c r="F25" t="str">
        <f>Eingaben!C84</f>
        <v>Castra Regina Regensburg 1</v>
      </c>
      <c r="H25" s="1">
        <f>Eingaben!U85</f>
        <v>3.5</v>
      </c>
      <c r="J25" s="382">
        <f>Eingaben!W85</f>
        <v>7</v>
      </c>
      <c r="L25" s="182">
        <f>Eingaben!T85</f>
        <v>1390</v>
      </c>
      <c r="N25" s="382">
        <f>Eingaben!X85</f>
        <v>198.57142857142858</v>
      </c>
    </row>
    <row r="26" spans="2:14" ht="12.75">
      <c r="B26">
        <v>13</v>
      </c>
      <c r="D26" t="str">
        <f>Eingaben!C42</f>
        <v>Schrempf Christian</v>
      </c>
      <c r="F26" t="str">
        <f>Eingaben!C40</f>
        <v>Delphin München 1</v>
      </c>
      <c r="H26" s="1">
        <f>Eingaben!U42</f>
        <v>5</v>
      </c>
      <c r="J26" s="382">
        <f>Eingaben!W42</f>
        <v>7</v>
      </c>
      <c r="L26" s="182">
        <f>Eingaben!T42</f>
        <v>1373</v>
      </c>
      <c r="N26" s="382">
        <f>Eingaben!X42</f>
        <v>196.14285714285714</v>
      </c>
    </row>
    <row r="27" spans="2:14" ht="12.75">
      <c r="B27">
        <v>14</v>
      </c>
      <c r="D27" t="str">
        <f>Eingaben!C43</f>
        <v>Mrosek Manuel</v>
      </c>
      <c r="F27" t="str">
        <f>Eingaben!C40</f>
        <v>Delphin München 1</v>
      </c>
      <c r="H27" s="1">
        <f>Eingaben!U43</f>
        <v>3</v>
      </c>
      <c r="J27" s="382">
        <f>Eingaben!W43</f>
        <v>7</v>
      </c>
      <c r="L27" s="182">
        <f>Eingaben!T43</f>
        <v>1371</v>
      </c>
      <c r="N27" s="382">
        <f>Eingaben!X43</f>
        <v>195.85714285714286</v>
      </c>
    </row>
    <row r="28" spans="2:14" ht="12.75">
      <c r="B28">
        <v>15</v>
      </c>
      <c r="D28" t="str">
        <f>Eingaben!AB53</f>
        <v>Echtermeyer Ralph</v>
      </c>
      <c r="F28" t="str">
        <f>Eingaben!AB51</f>
        <v>RW Lichtenhof Stein 1</v>
      </c>
      <c r="H28" s="1">
        <f>Eingaben!AT53</f>
        <v>4</v>
      </c>
      <c r="J28" s="382">
        <f>Eingaben!AV53</f>
        <v>7</v>
      </c>
      <c r="L28" s="182">
        <f>Eingaben!AS53</f>
        <v>1370</v>
      </c>
      <c r="N28" s="190">
        <f>Eingaben!AW53</f>
        <v>195.71428571428572</v>
      </c>
    </row>
    <row r="29" spans="2:14" ht="12.75">
      <c r="B29">
        <v>16</v>
      </c>
      <c r="D29" t="str">
        <f>Eingaben!C54</f>
        <v>Lerner Roland</v>
      </c>
      <c r="F29" t="str">
        <f>Eingaben!C51</f>
        <v>Germania Bayreuth 4</v>
      </c>
      <c r="H29" s="1">
        <f>Eingaben!U54</f>
        <v>3.5</v>
      </c>
      <c r="J29" s="382">
        <f>Eingaben!W54</f>
        <v>7</v>
      </c>
      <c r="L29" s="182">
        <f>Eingaben!T54</f>
        <v>1356</v>
      </c>
      <c r="N29" s="382">
        <f>Eingaben!X54</f>
        <v>193.71428571428572</v>
      </c>
    </row>
    <row r="30" spans="2:14" ht="12.75">
      <c r="B30">
        <v>17</v>
      </c>
      <c r="D30" t="str">
        <f>Eingaben!C20</f>
        <v>Neumann Markus</v>
      </c>
      <c r="F30" t="str">
        <f>Eingaben!C18</f>
        <v>Delphin München 2</v>
      </c>
      <c r="H30" s="1">
        <f>Eingaben!U20</f>
        <v>3</v>
      </c>
      <c r="J30" s="382">
        <f>Eingaben!W20</f>
        <v>7</v>
      </c>
      <c r="L30" s="182">
        <f>Eingaben!T20</f>
        <v>1348</v>
      </c>
      <c r="N30" s="382">
        <f>Eingaben!X20</f>
        <v>192.57142857142858</v>
      </c>
    </row>
    <row r="31" spans="2:14" ht="12.75">
      <c r="B31">
        <v>18</v>
      </c>
      <c r="D31" t="str">
        <f>Eingaben!AB52</f>
        <v>Weber Wolfgang</v>
      </c>
      <c r="F31" t="str">
        <f>Eingaben!AB51</f>
        <v>RW Lichtenhof Stein 1</v>
      </c>
      <c r="H31" s="1">
        <f>Eingaben!AT52</f>
        <v>5</v>
      </c>
      <c r="J31" s="382">
        <f>Eingaben!AV52</f>
        <v>7</v>
      </c>
      <c r="L31" s="182">
        <f>Eingaben!AS52</f>
        <v>1348</v>
      </c>
      <c r="N31" s="190">
        <f>Eingaben!AW52</f>
        <v>192.57142857142858</v>
      </c>
    </row>
    <row r="32" spans="2:14" ht="12.75">
      <c r="B32">
        <v>19</v>
      </c>
      <c r="D32" t="str">
        <f>Eingaben!AB32</f>
        <v>Sanderlin Frank</v>
      </c>
      <c r="F32" t="str">
        <f>Eingaben!AB29</f>
        <v>Highroller Rosenheim 2</v>
      </c>
      <c r="H32" s="1">
        <f>Eingaben!AT32</f>
        <v>2</v>
      </c>
      <c r="J32" s="382">
        <f>Eingaben!AV32</f>
        <v>7</v>
      </c>
      <c r="L32" s="182">
        <f>Eingaben!AS32</f>
        <v>1335</v>
      </c>
      <c r="N32" s="190">
        <f>Eingaben!AW32</f>
        <v>190.71428571428572</v>
      </c>
    </row>
    <row r="33" spans="2:14" ht="12.75">
      <c r="B33">
        <v>20</v>
      </c>
      <c r="D33" t="str">
        <f>Eingaben!AB41</f>
        <v>Schweiger Ullrich</v>
      </c>
      <c r="F33" t="str">
        <f>Eingaben!AB40</f>
        <v>Münchner Kindl</v>
      </c>
      <c r="H33" s="1">
        <f>Eingaben!AT41</f>
        <v>6</v>
      </c>
      <c r="J33" s="382">
        <f>Eingaben!AV41</f>
        <v>7</v>
      </c>
      <c r="L33" s="182">
        <f>Eingaben!AS41</f>
        <v>1327</v>
      </c>
      <c r="N33" s="190">
        <f>Eingaben!AW41</f>
        <v>189.57142857142858</v>
      </c>
    </row>
    <row r="34" spans="2:14" ht="12.75">
      <c r="B34">
        <v>21</v>
      </c>
      <c r="D34" t="str">
        <f>Eingaben!C8</f>
        <v>Greger Mike</v>
      </c>
      <c r="F34" t="str">
        <f>Eingaben!C7</f>
        <v>BSC Pfaffenhofen 1</v>
      </c>
      <c r="H34" s="1">
        <f>Eingaben!U8</f>
        <v>4</v>
      </c>
      <c r="J34" s="1">
        <f>Eingaben!W8</f>
        <v>7</v>
      </c>
      <c r="L34" s="182">
        <f>Eingaben!T8</f>
        <v>1326</v>
      </c>
      <c r="N34" s="382">
        <f>Eingaben!X8</f>
        <v>189.42857142857142</v>
      </c>
    </row>
    <row r="35" spans="2:14" ht="12.75">
      <c r="B35">
        <v>22</v>
      </c>
      <c r="D35" t="str">
        <f>Eingaben!AB10</f>
        <v>Spielvogel Jochen</v>
      </c>
      <c r="F35" t="str">
        <f>Eingaben!AB7</f>
        <v>Schanzer Ingolstadt</v>
      </c>
      <c r="H35" s="1">
        <f>Eingaben!AT10</f>
        <v>4</v>
      </c>
      <c r="J35" s="382">
        <f>Eingaben!AV10</f>
        <v>7</v>
      </c>
      <c r="L35" s="182">
        <f>Eingaben!AS10</f>
        <v>1317</v>
      </c>
      <c r="N35" s="190">
        <f>Eingaben!AW10</f>
        <v>188.14285714285714</v>
      </c>
    </row>
    <row r="36" spans="2:14" ht="12.75">
      <c r="B36">
        <v>23</v>
      </c>
      <c r="D36" t="str">
        <f>Eingaben!C31</f>
        <v>Sipek Christine</v>
      </c>
      <c r="F36" t="str">
        <f>Eingaben!C29</f>
        <v>Tiger Augsburg 2</v>
      </c>
      <c r="H36" s="1">
        <f>Eingaben!U31</f>
        <v>3</v>
      </c>
      <c r="J36" s="382">
        <f>Eingaben!W31</f>
        <v>7</v>
      </c>
      <c r="L36" s="182">
        <f>Eingaben!T31</f>
        <v>1316</v>
      </c>
      <c r="N36" s="382">
        <f>Eingaben!X31</f>
        <v>188</v>
      </c>
    </row>
    <row r="37" spans="2:14" ht="12.75">
      <c r="B37">
        <v>24</v>
      </c>
      <c r="D37" t="str">
        <f>Eingaben!AB75</f>
        <v>Schön Christian</v>
      </c>
      <c r="F37" t="str">
        <f>Eingaben!AB73</f>
        <v>DJK Rimpar 1</v>
      </c>
      <c r="H37" s="1">
        <f>Eingaben!AT75</f>
        <v>3</v>
      </c>
      <c r="J37" s="382">
        <f>Eingaben!AV75</f>
        <v>7</v>
      </c>
      <c r="L37" s="182">
        <f>Eingaben!AS75</f>
        <v>1308</v>
      </c>
      <c r="N37" s="190">
        <f>Eingaben!AW75</f>
        <v>186.85714285714286</v>
      </c>
    </row>
    <row r="38" spans="2:14" ht="12.75">
      <c r="B38">
        <v>25</v>
      </c>
      <c r="D38" t="str">
        <f>Eingaben!C30</f>
        <v>Fitz Cosima</v>
      </c>
      <c r="F38" t="str">
        <f>Eingaben!C29</f>
        <v>Tiger Augsburg 2</v>
      </c>
      <c r="H38" s="1">
        <f>Eingaben!U30</f>
        <v>3</v>
      </c>
      <c r="J38" s="382">
        <f>Eingaben!W30</f>
        <v>7</v>
      </c>
      <c r="L38" s="182">
        <f>Eingaben!T30</f>
        <v>1305</v>
      </c>
      <c r="N38" s="382">
        <f>Eingaben!X30</f>
        <v>186.42857142857142</v>
      </c>
    </row>
    <row r="39" spans="2:14" ht="12.75">
      <c r="B39">
        <v>26</v>
      </c>
      <c r="D39" t="str">
        <f>Eingaben!AB63</f>
        <v>Weigand Gerd</v>
      </c>
      <c r="F39" t="str">
        <f>Eingaben!AB62</f>
        <v>Comet Nürnberg 1</v>
      </c>
      <c r="H39" s="1">
        <f>Eingaben!AT63</f>
        <v>5</v>
      </c>
      <c r="J39" s="382">
        <f>Eingaben!AV63</f>
        <v>7</v>
      </c>
      <c r="L39" s="182">
        <f>Eingaben!AS63</f>
        <v>1304</v>
      </c>
      <c r="N39" s="190">
        <f>Eingaben!AW63</f>
        <v>186.28571428571428</v>
      </c>
    </row>
    <row r="40" spans="2:14" ht="12.75">
      <c r="B40">
        <v>27</v>
      </c>
      <c r="D40" t="str">
        <f>Eingaben!AB64</f>
        <v>Koch Karl-Heinz</v>
      </c>
      <c r="F40" t="str">
        <f>Eingaben!AB62</f>
        <v>Comet Nürnberg 1</v>
      </c>
      <c r="H40" s="1">
        <f>Eingaben!AT64</f>
        <v>4</v>
      </c>
      <c r="J40" s="382">
        <f>Eingaben!AV64</f>
        <v>7</v>
      </c>
      <c r="L40" s="182">
        <f>Eingaben!AS64</f>
        <v>1299</v>
      </c>
      <c r="N40" s="190">
        <f>Eingaben!AW64</f>
        <v>185.57142857142858</v>
      </c>
    </row>
    <row r="41" spans="2:14" ht="12.75">
      <c r="B41">
        <v>28</v>
      </c>
      <c r="D41" t="str">
        <f>Eingaben!AB19</f>
        <v>Börding Peter</v>
      </c>
      <c r="F41" t="str">
        <f>Eingaben!AB18</f>
        <v>Bayerland München 1</v>
      </c>
      <c r="H41" s="1">
        <f>Eingaben!AT19</f>
        <v>4</v>
      </c>
      <c r="J41" s="382">
        <f>Eingaben!AV19</f>
        <v>7</v>
      </c>
      <c r="L41" s="182">
        <f>Eingaben!AS19</f>
        <v>1284</v>
      </c>
      <c r="N41" s="190">
        <f>Eingaben!AW19</f>
        <v>183.42857142857142</v>
      </c>
    </row>
    <row r="42" spans="2:14" ht="12.75">
      <c r="B42">
        <v>29</v>
      </c>
      <c r="D42" t="str">
        <f>Eingaben!C75</f>
        <v>Fiedler Bernd</v>
      </c>
      <c r="F42" t="str">
        <f>Eingaben!C73</f>
        <v>SW Würzburg 2</v>
      </c>
      <c r="H42" s="1">
        <f>Eingaben!U75</f>
        <v>4</v>
      </c>
      <c r="J42" s="382">
        <f>Eingaben!W75</f>
        <v>7</v>
      </c>
      <c r="L42" s="182">
        <f>Eingaben!T75</f>
        <v>1271</v>
      </c>
      <c r="N42" s="382">
        <f>Eingaben!X75</f>
        <v>181.57142857142858</v>
      </c>
    </row>
    <row r="43" spans="2:14" ht="12.75">
      <c r="B43">
        <v>30</v>
      </c>
      <c r="D43" t="str">
        <f>Eingaben!AB31</f>
        <v>Heinzl Karl</v>
      </c>
      <c r="F43" t="str">
        <f>Eingaben!AB29</f>
        <v>Highroller Rosenheim 2</v>
      </c>
      <c r="H43" s="1">
        <f>Eingaben!AT31</f>
        <v>4</v>
      </c>
      <c r="J43" s="382">
        <f>Eingaben!AV31</f>
        <v>7</v>
      </c>
      <c r="L43" s="182">
        <f>Eingaben!AS31</f>
        <v>1259</v>
      </c>
      <c r="N43" s="190">
        <f>Eingaben!AW31</f>
        <v>179.85714285714286</v>
      </c>
    </row>
    <row r="44" spans="2:14" ht="12.75">
      <c r="B44">
        <v>31</v>
      </c>
      <c r="D44" t="str">
        <f>Eingaben!C32</f>
        <v>Brenner Eva-Maria</v>
      </c>
      <c r="F44" t="str">
        <f>Eingaben!C29</f>
        <v>Tiger Augsburg 2</v>
      </c>
      <c r="H44" s="1">
        <f>Eingaben!U32</f>
        <v>2.5</v>
      </c>
      <c r="J44" s="382">
        <f>Eingaben!W32</f>
        <v>7</v>
      </c>
      <c r="L44" s="182">
        <f>Eingaben!T32</f>
        <v>1252</v>
      </c>
      <c r="N44" s="382">
        <f>Eingaben!X32</f>
        <v>178.85714285714286</v>
      </c>
    </row>
    <row r="45" spans="2:14" ht="12.75">
      <c r="B45">
        <v>32</v>
      </c>
      <c r="D45" t="str">
        <f>Eingaben!AB65</f>
        <v>Childress Toni</v>
      </c>
      <c r="F45" t="str">
        <f>Eingaben!AB62</f>
        <v>Comet Nürnberg 1</v>
      </c>
      <c r="H45" s="1">
        <f>Eingaben!AT65</f>
        <v>3</v>
      </c>
      <c r="J45" s="382">
        <f>Eingaben!AV65</f>
        <v>7</v>
      </c>
      <c r="L45" s="182">
        <f>Eingaben!AS65</f>
        <v>1234</v>
      </c>
      <c r="N45" s="190">
        <f>Eingaben!AW65</f>
        <v>176.28571428571428</v>
      </c>
    </row>
    <row r="46" spans="2:14" ht="12.75">
      <c r="B46">
        <v>33</v>
      </c>
      <c r="D46" t="str">
        <f>Eingaben!C10</f>
        <v>Hennemann Roland</v>
      </c>
      <c r="F46" t="str">
        <f>Eingaben!C7</f>
        <v>BSC Pfaffenhofen 1</v>
      </c>
      <c r="H46" s="1">
        <f>Eingaben!U10</f>
        <v>1</v>
      </c>
      <c r="J46" s="1">
        <f>Eingaben!W10</f>
        <v>7</v>
      </c>
      <c r="L46" s="182">
        <f>Eingaben!T10</f>
        <v>1229</v>
      </c>
      <c r="N46" s="382">
        <f>Eingaben!X10</f>
        <v>175.57142857142858</v>
      </c>
    </row>
    <row r="47" spans="2:14" ht="12.75">
      <c r="B47">
        <v>34</v>
      </c>
      <c r="D47" t="str">
        <f>Eingaben!C19</f>
        <v>Häringer Armin</v>
      </c>
      <c r="F47" t="str">
        <f>Eingaben!C18</f>
        <v>Delphin München 2</v>
      </c>
      <c r="H47" s="1">
        <f>Eingaben!U19</f>
        <v>2</v>
      </c>
      <c r="J47" s="382">
        <f>Eingaben!W19</f>
        <v>7</v>
      </c>
      <c r="L47" s="182">
        <f>Eingaben!T19</f>
        <v>1215</v>
      </c>
      <c r="N47" s="382">
        <f>Eingaben!X19</f>
        <v>173.57142857142858</v>
      </c>
    </row>
    <row r="48" spans="2:14" ht="12.75">
      <c r="B48">
        <v>35</v>
      </c>
      <c r="D48" t="str">
        <f>Eingaben!AB85</f>
        <v>Schick Andy</v>
      </c>
      <c r="F48" t="str">
        <f>Eingaben!AB84</f>
        <v>Raubritter Buster</v>
      </c>
      <c r="H48" s="1">
        <f>Eingaben!AT85</f>
        <v>0</v>
      </c>
      <c r="J48" s="382">
        <f>Eingaben!AV85</f>
        <v>7</v>
      </c>
      <c r="L48" s="182">
        <f>Eingaben!AS85</f>
        <v>1192</v>
      </c>
      <c r="N48" s="190">
        <f>Eingaben!AW85</f>
        <v>170.28571428571428</v>
      </c>
    </row>
    <row r="49" spans="2:14" ht="12.75">
      <c r="B49">
        <v>36</v>
      </c>
      <c r="D49" t="str">
        <f>Eingaben!C9</f>
        <v>Krebs Olaf</v>
      </c>
      <c r="F49" t="str">
        <f>Eingaben!C7</f>
        <v>BSC Pfaffenhofen 1</v>
      </c>
      <c r="H49" s="1">
        <f>Eingaben!U9</f>
        <v>2</v>
      </c>
      <c r="J49" s="1">
        <f>Eingaben!W9</f>
        <v>7</v>
      </c>
      <c r="L49" s="182">
        <f>Eingaben!T9</f>
        <v>1174</v>
      </c>
      <c r="N49" s="382">
        <f>Eingaben!X9</f>
        <v>167.71428571428572</v>
      </c>
    </row>
    <row r="50" spans="2:14" ht="12.75">
      <c r="B50">
        <v>37</v>
      </c>
      <c r="D50" t="str">
        <f>Eingaben!AB30</f>
        <v>Schanze Rene</v>
      </c>
      <c r="F50" t="str">
        <f>Eingaben!AB29</f>
        <v>Highroller Rosenheim 2</v>
      </c>
      <c r="H50" s="1">
        <f>Eingaben!AT30</f>
        <v>3</v>
      </c>
      <c r="J50" s="382">
        <f>Eingaben!AV30</f>
        <v>7</v>
      </c>
      <c r="L50" s="182">
        <f>Eingaben!AS30</f>
        <v>1170</v>
      </c>
      <c r="N50" s="190">
        <f>Eingaben!AW30</f>
        <v>167.14285714285714</v>
      </c>
    </row>
    <row r="51" spans="2:14" ht="12.75">
      <c r="B51">
        <v>38</v>
      </c>
      <c r="D51" t="str">
        <f>Eingaben!AB42</f>
        <v>Laub Sabrina</v>
      </c>
      <c r="F51" t="str">
        <f>Eingaben!AB40</f>
        <v>Münchner Kindl</v>
      </c>
      <c r="H51" s="1">
        <f>Eingaben!AT42</f>
        <v>3</v>
      </c>
      <c r="J51" s="382">
        <f>Eingaben!AV42</f>
        <v>6</v>
      </c>
      <c r="L51" s="182">
        <f>Eingaben!AS42</f>
        <v>1166</v>
      </c>
      <c r="N51" s="190">
        <f>Eingaben!AW42</f>
        <v>194.33333333333334</v>
      </c>
    </row>
    <row r="52" spans="2:14" ht="12.75">
      <c r="B52">
        <v>39</v>
      </c>
      <c r="D52" t="str">
        <f>Eingaben!AB74</f>
        <v>Werder Jan</v>
      </c>
      <c r="F52" t="str">
        <f>Eingaben!AB73</f>
        <v>DJK Rimpar 1</v>
      </c>
      <c r="H52" s="1">
        <f>Eingaben!AT74</f>
        <v>2</v>
      </c>
      <c r="J52" s="382">
        <f>Eingaben!AV74</f>
        <v>7</v>
      </c>
      <c r="L52" s="182">
        <f>Eingaben!AS74</f>
        <v>1103</v>
      </c>
      <c r="N52" s="190">
        <f>Eingaben!AW74</f>
        <v>157.57142857142858</v>
      </c>
    </row>
    <row r="53" spans="2:14" ht="12.75">
      <c r="B53">
        <v>40</v>
      </c>
      <c r="D53" t="str">
        <f>Eingaben!AB86</f>
        <v>Davis Kwan</v>
      </c>
      <c r="F53" t="str">
        <f>Eingaben!AB84</f>
        <v>Raubritter Buster</v>
      </c>
      <c r="H53" s="1">
        <f>Eingaben!AT86</f>
        <v>0</v>
      </c>
      <c r="J53" s="382">
        <f>Eingaben!AV86</f>
        <v>7</v>
      </c>
      <c r="L53" s="182">
        <f>Eingaben!AS86</f>
        <v>1094</v>
      </c>
      <c r="N53" s="190">
        <f>Eingaben!AW86</f>
        <v>156.28571428571428</v>
      </c>
    </row>
    <row r="54" spans="2:14" ht="12.75">
      <c r="B54">
        <v>41</v>
      </c>
      <c r="D54" t="str">
        <f>Eingaben!AB87</f>
        <v>Wohlpart Helmut</v>
      </c>
      <c r="F54" t="str">
        <f>Eingaben!AB84</f>
        <v>Raubritter Buster</v>
      </c>
      <c r="H54" s="1">
        <f>Eingaben!AT87</f>
        <v>0</v>
      </c>
      <c r="J54" s="382">
        <f>Eingaben!AV87</f>
        <v>7</v>
      </c>
      <c r="L54" s="182">
        <f>Eingaben!AS87</f>
        <v>1092</v>
      </c>
      <c r="N54" s="190">
        <f>Eingaben!AW87</f>
        <v>156</v>
      </c>
    </row>
    <row r="55" spans="2:14" ht="12.75">
      <c r="B55">
        <v>42</v>
      </c>
      <c r="D55" t="str">
        <f>Eingaben!C87</f>
        <v>Brandner Florian</v>
      </c>
      <c r="F55" t="str">
        <f>Eingaben!C84</f>
        <v>Castra Regina Regensburg 1</v>
      </c>
      <c r="H55" s="1">
        <f>Eingaben!U87</f>
        <v>1</v>
      </c>
      <c r="J55" s="382">
        <f>Eingaben!W87</f>
        <v>6</v>
      </c>
      <c r="L55" s="182">
        <f>Eingaben!T87</f>
        <v>1008</v>
      </c>
      <c r="N55" s="382">
        <f>Eingaben!X87</f>
        <v>168</v>
      </c>
    </row>
    <row r="56" spans="2:14" ht="12.75">
      <c r="B56">
        <v>43</v>
      </c>
      <c r="D56" t="str">
        <f>Eingaben!AB43</f>
        <v>Gernböck Udo</v>
      </c>
      <c r="F56" t="str">
        <f>Eingaben!AB40</f>
        <v>Münchner Kindl</v>
      </c>
      <c r="H56" s="1">
        <f>Eingaben!AT43</f>
        <v>3</v>
      </c>
      <c r="J56" s="382">
        <f>Eingaben!AV43</f>
        <v>5</v>
      </c>
      <c r="L56" s="182">
        <f>Eingaben!AS43</f>
        <v>965</v>
      </c>
      <c r="N56" s="190">
        <f>Eingaben!AW43</f>
        <v>193</v>
      </c>
    </row>
    <row r="57" spans="2:14" ht="12.75">
      <c r="B57">
        <v>44</v>
      </c>
      <c r="D57" t="str">
        <f>Eingaben!AB8</f>
        <v>Schneider Hermann</v>
      </c>
      <c r="F57" t="str">
        <f>Eingaben!AB7</f>
        <v>Schanzer Ingolstadt</v>
      </c>
      <c r="H57" s="1">
        <f>Eingaben!AT8</f>
        <v>2</v>
      </c>
      <c r="J57" s="382">
        <f>Eingaben!AV8</f>
        <v>5</v>
      </c>
      <c r="L57" s="182">
        <f>Eingaben!AS8</f>
        <v>861</v>
      </c>
      <c r="N57" s="190">
        <f>Eingaben!AW8</f>
        <v>172.2</v>
      </c>
    </row>
    <row r="58" spans="2:14" ht="12.75">
      <c r="B58">
        <v>45</v>
      </c>
      <c r="D58" t="str">
        <f>Eingaben!C86</f>
        <v>Mühlbauer Tobias</v>
      </c>
      <c r="F58" t="str">
        <f>Eingaben!C84</f>
        <v>Castra Regina Regensburg 1</v>
      </c>
      <c r="H58" s="1">
        <f>Eingaben!U86</f>
        <v>1</v>
      </c>
      <c r="J58" s="382">
        <f>Eingaben!W86</f>
        <v>5</v>
      </c>
      <c r="L58" s="182">
        <f>Eingaben!T86</f>
        <v>838</v>
      </c>
      <c r="N58" s="382">
        <f>Eingaben!X86</f>
        <v>167.6</v>
      </c>
    </row>
    <row r="59" spans="2:14" ht="12.75">
      <c r="B59">
        <v>46</v>
      </c>
      <c r="D59" t="str">
        <f>Eingaben!C63</f>
        <v>Renner Alex</v>
      </c>
      <c r="F59" t="str">
        <f>Eingaben!C62</f>
        <v>Raubritter Hallstadt 1</v>
      </c>
      <c r="H59" s="1">
        <f>Eingaben!U63</f>
        <v>2</v>
      </c>
      <c r="J59" s="382">
        <f>Eingaben!W63</f>
        <v>4</v>
      </c>
      <c r="L59" s="182">
        <f>Eingaben!T63</f>
        <v>794</v>
      </c>
      <c r="N59" s="382">
        <f>Eingaben!X63</f>
        <v>198.5</v>
      </c>
    </row>
    <row r="60" spans="2:14" ht="12.75">
      <c r="B60">
        <v>47</v>
      </c>
      <c r="D60" t="str">
        <f>Eingaben!C41</f>
        <v>Pirzer Robert</v>
      </c>
      <c r="F60" t="str">
        <f>Eingaben!C40</f>
        <v>Delphin München 1</v>
      </c>
      <c r="H60" s="1">
        <f>Eingaben!U41</f>
        <v>2</v>
      </c>
      <c r="J60" s="382">
        <f>Eingaben!W41</f>
        <v>4</v>
      </c>
      <c r="L60" s="182">
        <f>Eingaben!T41</f>
        <v>739</v>
      </c>
      <c r="N60" s="382">
        <f>Eingaben!X41</f>
        <v>184.75</v>
      </c>
    </row>
    <row r="61" spans="2:14" ht="12.75">
      <c r="B61">
        <v>48</v>
      </c>
      <c r="D61" t="str">
        <f>Eingaben!AB12</f>
        <v>Seck Roland</v>
      </c>
      <c r="F61" t="str">
        <f>Eingaben!AB7</f>
        <v>Schanzer Ingolstadt</v>
      </c>
      <c r="H61" s="1">
        <f>Eingaben!AT12</f>
        <v>2</v>
      </c>
      <c r="J61" s="382">
        <f>Eingaben!AV12</f>
        <v>4</v>
      </c>
      <c r="L61" s="182">
        <f>Eingaben!AS12</f>
        <v>698</v>
      </c>
      <c r="N61" s="190">
        <f>Eingaben!AW12</f>
        <v>174.5</v>
      </c>
    </row>
    <row r="62" spans="2:14" ht="12.75">
      <c r="B62">
        <v>49</v>
      </c>
      <c r="D62" t="str">
        <f>Eingaben!AB44</f>
        <v>Zimmermann Alfred</v>
      </c>
      <c r="F62" t="str">
        <f>Eingaben!AB40</f>
        <v>Münchner Kindl</v>
      </c>
      <c r="H62" s="1">
        <f>Eingaben!AT44</f>
        <v>3</v>
      </c>
      <c r="J62" s="382">
        <f>Eingaben!AV44</f>
        <v>3</v>
      </c>
      <c r="L62" s="182">
        <f>Eingaben!AS44</f>
        <v>594</v>
      </c>
      <c r="N62" s="190">
        <f>Eingaben!AW44</f>
        <v>198</v>
      </c>
    </row>
    <row r="63" spans="2:14" ht="12.75">
      <c r="B63">
        <v>50</v>
      </c>
      <c r="D63" t="str">
        <f>Eingaben!C66</f>
        <v>Jackwerth Enno</v>
      </c>
      <c r="F63" t="str">
        <f>Eingaben!C62</f>
        <v>Raubritter Hallstadt 1</v>
      </c>
      <c r="H63" s="1">
        <f>Eingaben!U66</f>
        <v>1</v>
      </c>
      <c r="J63" s="382">
        <f>Eingaben!W66</f>
        <v>3</v>
      </c>
      <c r="L63" s="182">
        <f>Eingaben!T66</f>
        <v>571</v>
      </c>
      <c r="N63" s="382">
        <f>Eingaben!X66</f>
        <v>190.33333333333334</v>
      </c>
    </row>
    <row r="64" spans="2:14" ht="12.75">
      <c r="B64">
        <v>51</v>
      </c>
      <c r="D64" t="str">
        <f>Eingaben!AB9</f>
        <v>Kirschenbauer Frank</v>
      </c>
      <c r="F64" t="str">
        <f>Eingaben!AB7</f>
        <v>Schanzer Ingolstadt</v>
      </c>
      <c r="H64" s="1">
        <f>Eingaben!AT9</f>
        <v>1</v>
      </c>
      <c r="J64" s="382">
        <f>Eingaben!AV9</f>
        <v>3</v>
      </c>
      <c r="L64" s="182">
        <f>Eingaben!AS9</f>
        <v>550</v>
      </c>
      <c r="N64" s="190">
        <f>Eingaben!AW9</f>
        <v>183.33333333333334</v>
      </c>
    </row>
    <row r="65" spans="2:14" ht="12.75">
      <c r="B65">
        <v>52</v>
      </c>
      <c r="D65" t="str">
        <f>Eingaben!C44</f>
        <v>Peinelt Helmut</v>
      </c>
      <c r="F65" t="str">
        <f>Eingaben!C40</f>
        <v>Delphin München 1</v>
      </c>
      <c r="H65" s="1">
        <f>Eingaben!U44</f>
        <v>1.5</v>
      </c>
      <c r="J65" s="382">
        <f>Eingaben!W44</f>
        <v>3</v>
      </c>
      <c r="L65" s="182">
        <f>Eingaben!T44</f>
        <v>516</v>
      </c>
      <c r="N65" s="382">
        <f>Eingaben!X44</f>
        <v>172</v>
      </c>
    </row>
    <row r="66" spans="2:14" ht="12.75">
      <c r="B66">
        <v>53</v>
      </c>
      <c r="D66" t="str">
        <f>Eingaben!C88</f>
        <v>Graml Christian</v>
      </c>
      <c r="F66" t="str">
        <f>Eingaben!C84</f>
        <v>Castra Regina Regensburg 1</v>
      </c>
      <c r="H66" s="1">
        <f>Eingaben!U88</f>
        <v>1</v>
      </c>
      <c r="J66" s="382">
        <f>Eingaben!W88</f>
        <v>3</v>
      </c>
      <c r="L66" s="182">
        <f>Eingaben!T88</f>
        <v>481</v>
      </c>
      <c r="N66" s="382">
        <f>Eingaben!X88</f>
        <v>160.33333333333334</v>
      </c>
    </row>
    <row r="67" spans="2:14" ht="12.75">
      <c r="B67">
        <v>54</v>
      </c>
      <c r="D67" t="str">
        <f>Eingaben!AB11</f>
        <v>Horbas Daniel</v>
      </c>
      <c r="F67" t="str">
        <f>Eingaben!AB7</f>
        <v>Schanzer Ingolstadt</v>
      </c>
      <c r="H67" s="1">
        <f>Eingaben!AT11</f>
        <v>1</v>
      </c>
      <c r="J67" s="382">
        <f>Eingaben!AV11</f>
        <v>2</v>
      </c>
      <c r="L67" s="182">
        <f>Eingaben!AS11</f>
        <v>312</v>
      </c>
      <c r="N67" s="190">
        <f>Eingaben!AW11</f>
        <v>156</v>
      </c>
    </row>
    <row r="68" spans="2:14" ht="12.75">
      <c r="B68">
        <v>55</v>
      </c>
      <c r="D68">
        <f>Eingaben!C11</f>
        <v>0</v>
      </c>
      <c r="F68" t="str">
        <f>Eingaben!C7</f>
        <v>BSC Pfaffenhofen 1</v>
      </c>
      <c r="H68" s="1">
        <f>Eingaben!U11</f>
        <v>0</v>
      </c>
      <c r="J68" s="1">
        <f>Eingaben!W11</f>
        <v>0</v>
      </c>
      <c r="L68" s="182">
        <f>Eingaben!T11</f>
        <v>0</v>
      </c>
      <c r="N68" s="382">
        <f>Eingaben!X11</f>
        <v>0</v>
      </c>
    </row>
    <row r="69" spans="2:14" ht="12.75">
      <c r="B69">
        <v>56</v>
      </c>
      <c r="D69">
        <f>Eingaben!C12</f>
        <v>0</v>
      </c>
      <c r="F69" t="str">
        <f>Eingaben!C7</f>
        <v>BSC Pfaffenhofen 1</v>
      </c>
      <c r="H69" s="1">
        <f>Eingaben!U12</f>
        <v>0</v>
      </c>
      <c r="J69" s="1">
        <f>Eingaben!W12</f>
        <v>0</v>
      </c>
      <c r="L69" s="182">
        <f>Eingaben!T12</f>
        <v>0</v>
      </c>
      <c r="N69" s="382">
        <f>Eingaben!X12</f>
        <v>0</v>
      </c>
    </row>
    <row r="70" spans="2:14" ht="12.75">
      <c r="B70">
        <v>57</v>
      </c>
      <c r="D70">
        <f>Eingaben!C22</f>
        <v>0</v>
      </c>
      <c r="F70" t="str">
        <f>Eingaben!C18</f>
        <v>Delphin München 2</v>
      </c>
      <c r="H70" s="1">
        <f>Eingaben!U22</f>
        <v>0</v>
      </c>
      <c r="J70" s="382">
        <f>Eingaben!W22</f>
        <v>0</v>
      </c>
      <c r="L70" s="182">
        <f>Eingaben!T22</f>
        <v>0</v>
      </c>
      <c r="N70" s="382">
        <f>Eingaben!X22</f>
        <v>0</v>
      </c>
    </row>
    <row r="71" spans="2:14" ht="12.75">
      <c r="B71">
        <v>58</v>
      </c>
      <c r="D71">
        <f>Eingaben!C23</f>
        <v>0</v>
      </c>
      <c r="F71" t="str">
        <f>Eingaben!C18</f>
        <v>Delphin München 2</v>
      </c>
      <c r="H71" s="1">
        <f>Eingaben!U23</f>
        <v>0</v>
      </c>
      <c r="J71" s="382">
        <f>Eingaben!W23</f>
        <v>0</v>
      </c>
      <c r="L71" s="182">
        <f>Eingaben!T23</f>
        <v>0</v>
      </c>
      <c r="N71" s="382">
        <f>Eingaben!X23</f>
        <v>0</v>
      </c>
    </row>
    <row r="72" spans="2:14" ht="12.75">
      <c r="B72">
        <v>59</v>
      </c>
      <c r="D72">
        <f>Eingaben!C22</f>
        <v>0</v>
      </c>
      <c r="F72" t="str">
        <f>Eingaben!C29</f>
        <v>Tiger Augsburg 2</v>
      </c>
      <c r="H72" s="1">
        <f>Eingaben!U33</f>
        <v>0</v>
      </c>
      <c r="J72" s="382">
        <f>Eingaben!W33</f>
        <v>0</v>
      </c>
      <c r="L72" s="182">
        <f>Eingaben!T33</f>
        <v>0</v>
      </c>
      <c r="N72" s="382">
        <f>Eingaben!X33</f>
        <v>0</v>
      </c>
    </row>
    <row r="73" spans="2:14" ht="12.75">
      <c r="B73">
        <v>60</v>
      </c>
      <c r="D73">
        <f>Eingaben!C23</f>
        <v>0</v>
      </c>
      <c r="F73" t="str">
        <f>Eingaben!C29</f>
        <v>Tiger Augsburg 2</v>
      </c>
      <c r="H73" s="1">
        <f>Eingaben!U34</f>
        <v>0</v>
      </c>
      <c r="J73" s="382">
        <f>Eingaben!W34</f>
        <v>0</v>
      </c>
      <c r="L73" s="182">
        <f>Eingaben!T34</f>
        <v>0</v>
      </c>
      <c r="N73" s="382">
        <f>Eingaben!X34</f>
        <v>0</v>
      </c>
    </row>
    <row r="74" spans="2:14" ht="12.75">
      <c r="B74">
        <v>61</v>
      </c>
      <c r="D74">
        <f>Eingaben!C45</f>
        <v>0</v>
      </c>
      <c r="F74" t="str">
        <f>Eingaben!C40</f>
        <v>Delphin München 1</v>
      </c>
      <c r="H74" s="1">
        <f>Eingaben!U45</f>
        <v>0</v>
      </c>
      <c r="J74" s="382">
        <f>Eingaben!W45</f>
        <v>0</v>
      </c>
      <c r="L74" s="182">
        <f>Eingaben!T45</f>
        <v>0</v>
      </c>
      <c r="N74" s="382">
        <f>Eingaben!X45</f>
        <v>0</v>
      </c>
    </row>
    <row r="75" spans="2:14" ht="12.75">
      <c r="B75">
        <v>62</v>
      </c>
      <c r="D75" t="str">
        <f>Eingaben!C55</f>
        <v>Schardt Hans</v>
      </c>
      <c r="F75" t="str">
        <f>Eingaben!C51</f>
        <v>Germania Bayreuth 4</v>
      </c>
      <c r="H75" s="1">
        <f>Eingaben!U55</f>
        <v>0</v>
      </c>
      <c r="J75" s="382">
        <f>Eingaben!W55</f>
        <v>0</v>
      </c>
      <c r="L75" s="182">
        <f>Eingaben!T55</f>
        <v>0</v>
      </c>
      <c r="N75" s="382">
        <f>Eingaben!X55</f>
        <v>0</v>
      </c>
    </row>
    <row r="76" spans="2:14" ht="12.75">
      <c r="B76">
        <v>63</v>
      </c>
      <c r="D76">
        <f>Eingaben!C56</f>
        <v>0</v>
      </c>
      <c r="F76" t="str">
        <f>Eingaben!C51</f>
        <v>Germania Bayreuth 4</v>
      </c>
      <c r="H76" s="1">
        <f>Eingaben!U56</f>
        <v>0</v>
      </c>
      <c r="J76" s="382">
        <f>Eingaben!W56</f>
        <v>0</v>
      </c>
      <c r="L76" s="182">
        <f>Eingaben!T56</f>
        <v>0</v>
      </c>
      <c r="N76" s="382">
        <f>Eingaben!X56</f>
        <v>0</v>
      </c>
    </row>
    <row r="77" spans="2:14" ht="12.75">
      <c r="B77">
        <v>64</v>
      </c>
      <c r="D77">
        <f>Eingaben!C67</f>
        <v>0</v>
      </c>
      <c r="F77" t="str">
        <f>Eingaben!C62</f>
        <v>Raubritter Hallstadt 1</v>
      </c>
      <c r="H77" s="1">
        <f>Eingaben!U67</f>
        <v>0</v>
      </c>
      <c r="J77" s="382">
        <f>Eingaben!W67</f>
        <v>0</v>
      </c>
      <c r="L77" s="182">
        <f>Eingaben!T67</f>
        <v>0</v>
      </c>
      <c r="N77" s="382">
        <f>Eingaben!X67</f>
        <v>0</v>
      </c>
    </row>
    <row r="78" spans="2:14" ht="12.75">
      <c r="B78">
        <v>65</v>
      </c>
      <c r="D78">
        <f>Eingaben!C77</f>
        <v>0</v>
      </c>
      <c r="F78" t="str">
        <f>Eingaben!C73</f>
        <v>SW Würzburg 2</v>
      </c>
      <c r="H78" s="1">
        <f>Eingaben!U77</f>
        <v>0</v>
      </c>
      <c r="J78" s="382">
        <f>Eingaben!W77</f>
        <v>0</v>
      </c>
      <c r="L78" s="182">
        <f>Eingaben!T77</f>
        <v>0</v>
      </c>
      <c r="N78" s="382">
        <f>Eingaben!X77</f>
        <v>0</v>
      </c>
    </row>
    <row r="79" spans="2:14" ht="12.75">
      <c r="B79">
        <v>66</v>
      </c>
      <c r="D79">
        <f>Eingaben!C78</f>
        <v>0</v>
      </c>
      <c r="F79" t="str">
        <f>Eingaben!C73</f>
        <v>SW Würzburg 2</v>
      </c>
      <c r="H79" s="1">
        <f>Eingaben!U78</f>
        <v>0</v>
      </c>
      <c r="J79" s="382">
        <f>Eingaben!W78</f>
        <v>0</v>
      </c>
      <c r="L79" s="182">
        <f>Eingaben!T78</f>
        <v>0</v>
      </c>
      <c r="N79" s="382">
        <f>Eingaben!X78</f>
        <v>0</v>
      </c>
    </row>
    <row r="80" spans="2:14" ht="12.75">
      <c r="B80">
        <v>67</v>
      </c>
      <c r="D80">
        <f>Eingaben!C89</f>
        <v>0</v>
      </c>
      <c r="F80" t="str">
        <f>Eingaben!C84</f>
        <v>Castra Regina Regensburg 1</v>
      </c>
      <c r="H80" s="1">
        <f>Eingaben!U89</f>
        <v>0</v>
      </c>
      <c r="J80" s="382">
        <f>Eingaben!W89</f>
        <v>0</v>
      </c>
      <c r="L80" s="182">
        <f>Eingaben!T89</f>
        <v>0</v>
      </c>
      <c r="N80" s="382">
        <f>Eingaben!X89</f>
        <v>0</v>
      </c>
    </row>
    <row r="81" spans="2:14" ht="12.75">
      <c r="B81">
        <v>68</v>
      </c>
      <c r="D81" t="str">
        <f>Eingaben!AB22</f>
        <v>Erber Phips</v>
      </c>
      <c r="F81" t="str">
        <f>Eingaben!AB18</f>
        <v>Bayerland München 1</v>
      </c>
      <c r="H81" s="1">
        <f>Eingaben!AT22</f>
        <v>0</v>
      </c>
      <c r="J81" s="382">
        <f>Eingaben!AV22</f>
        <v>0</v>
      </c>
      <c r="L81" s="182">
        <f>Eingaben!AS22</f>
        <v>0</v>
      </c>
      <c r="N81" s="190">
        <f>Eingaben!AW22</f>
        <v>0</v>
      </c>
    </row>
    <row r="82" spans="2:14" ht="12.75">
      <c r="B82">
        <v>69</v>
      </c>
      <c r="D82" t="str">
        <f>Eingaben!AB23</f>
        <v>Gehweiler Manuel</v>
      </c>
      <c r="F82" t="str">
        <f>Eingaben!AB18</f>
        <v>Bayerland München 1</v>
      </c>
      <c r="H82" s="1">
        <f>Eingaben!AT23</f>
        <v>0</v>
      </c>
      <c r="J82" s="382">
        <f>Eingaben!AV23</f>
        <v>0</v>
      </c>
      <c r="L82" s="182">
        <f>Eingaben!AS23</f>
        <v>0</v>
      </c>
      <c r="N82" s="190">
        <f>Eingaben!AW23</f>
        <v>0</v>
      </c>
    </row>
    <row r="83" spans="2:14" ht="12.75">
      <c r="B83">
        <v>70</v>
      </c>
      <c r="D83" t="str">
        <f>Eingaben!AB33</f>
        <v>Schreiber Andy</v>
      </c>
      <c r="F83" t="str">
        <f>Eingaben!AB29</f>
        <v>Highroller Rosenheim 2</v>
      </c>
      <c r="H83" s="1">
        <f>Eingaben!AT33</f>
        <v>0</v>
      </c>
      <c r="J83" s="382">
        <f>Eingaben!AV33</f>
        <v>0</v>
      </c>
      <c r="L83" s="182">
        <f>Eingaben!AS33</f>
        <v>0</v>
      </c>
      <c r="N83" s="190">
        <f>Eingaben!AW33</f>
        <v>0</v>
      </c>
    </row>
    <row r="84" spans="2:14" ht="12.75">
      <c r="B84">
        <v>71</v>
      </c>
      <c r="D84" t="str">
        <f>Eingaben!AB34</f>
        <v>Lindner Helga</v>
      </c>
      <c r="F84" t="str">
        <f>Eingaben!AB29</f>
        <v>Highroller Rosenheim 2</v>
      </c>
      <c r="H84" s="1">
        <f>Eingaben!AT34</f>
        <v>0</v>
      </c>
      <c r="J84" s="382">
        <f>Eingaben!AV34</f>
        <v>0</v>
      </c>
      <c r="L84" s="182">
        <f>Eingaben!AS34</f>
        <v>0</v>
      </c>
      <c r="N84" s="190">
        <f>Eingaben!AW34</f>
        <v>0</v>
      </c>
    </row>
    <row r="85" spans="2:14" ht="12.75">
      <c r="B85">
        <v>72</v>
      </c>
      <c r="D85">
        <f>Eingaben!AB45</f>
        <v>0</v>
      </c>
      <c r="F85" t="str">
        <f>Eingaben!AB40</f>
        <v>Münchner Kindl</v>
      </c>
      <c r="H85" s="1">
        <f>Eingaben!AT45</f>
        <v>0</v>
      </c>
      <c r="J85" s="382">
        <f>Eingaben!AV45</f>
        <v>0</v>
      </c>
      <c r="L85" s="182">
        <f>Eingaben!AS45</f>
        <v>0</v>
      </c>
      <c r="N85" s="190">
        <f>Eingaben!AW45</f>
        <v>0</v>
      </c>
    </row>
    <row r="86" spans="2:14" ht="12.75">
      <c r="B86">
        <v>73</v>
      </c>
      <c r="D86" t="str">
        <f>Eingaben!AB55</f>
        <v>Mauckner Manuel</v>
      </c>
      <c r="F86" t="str">
        <f>Eingaben!AB51</f>
        <v>RW Lichtenhof Stein 1</v>
      </c>
      <c r="H86" s="1">
        <f>Eingaben!AT55</f>
        <v>0</v>
      </c>
      <c r="J86" s="382">
        <f>Eingaben!AV55</f>
        <v>0</v>
      </c>
      <c r="L86" s="182">
        <f>Eingaben!AS55</f>
        <v>0</v>
      </c>
      <c r="N86" s="190">
        <f>Eingaben!AW55</f>
        <v>0</v>
      </c>
    </row>
    <row r="87" spans="2:14" ht="12.75">
      <c r="B87">
        <v>74</v>
      </c>
      <c r="D87" t="str">
        <f>Eingaben!AB56</f>
        <v>Rauch Gabi</v>
      </c>
      <c r="F87" t="str">
        <f>Eingaben!AB51</f>
        <v>RW Lichtenhof Stein 1</v>
      </c>
      <c r="H87" s="1">
        <f>Eingaben!AT56</f>
        <v>0</v>
      </c>
      <c r="J87" s="382">
        <f>Eingaben!AV56</f>
        <v>0</v>
      </c>
      <c r="L87" s="182">
        <f>Eingaben!AS56</f>
        <v>0</v>
      </c>
      <c r="N87" s="190">
        <f>Eingaben!AW56</f>
        <v>0</v>
      </c>
    </row>
    <row r="88" spans="2:14" ht="12.75">
      <c r="B88">
        <v>75</v>
      </c>
      <c r="D88" t="str">
        <f>Eingaben!AB66</f>
        <v>Hamfler Roland</v>
      </c>
      <c r="F88" t="str">
        <f>Eingaben!AB62</f>
        <v>Comet Nürnberg 1</v>
      </c>
      <c r="H88" s="1">
        <f>Eingaben!AT66</f>
        <v>0</v>
      </c>
      <c r="J88" s="382">
        <f>Eingaben!AV66</f>
        <v>0</v>
      </c>
      <c r="L88" s="182">
        <f>Eingaben!AS66</f>
        <v>0</v>
      </c>
      <c r="N88" s="190">
        <f>Eingaben!AW66</f>
        <v>0</v>
      </c>
    </row>
    <row r="89" spans="2:14" ht="12.75">
      <c r="B89">
        <v>76</v>
      </c>
      <c r="D89" t="str">
        <f>Eingaben!AB67</f>
        <v>Stöhr Jürgen</v>
      </c>
      <c r="F89" t="str">
        <f>Eingaben!AB62</f>
        <v>Comet Nürnberg 1</v>
      </c>
      <c r="H89" s="1">
        <f>Eingaben!AT67</f>
        <v>0</v>
      </c>
      <c r="J89" s="382">
        <f>Eingaben!AV67</f>
        <v>0</v>
      </c>
      <c r="L89" s="182">
        <f>Eingaben!AS67</f>
        <v>0</v>
      </c>
      <c r="N89" s="190">
        <f>Eingaben!AW67</f>
        <v>0</v>
      </c>
    </row>
    <row r="90" spans="2:14" ht="12.75">
      <c r="B90">
        <v>77</v>
      </c>
      <c r="D90" t="str">
        <f>Eingaben!AB77</f>
        <v>Schön Sebastian</v>
      </c>
      <c r="F90" t="str">
        <f>Eingaben!AB73</f>
        <v>DJK Rimpar 1</v>
      </c>
      <c r="H90" s="1">
        <f>Eingaben!AT77</f>
        <v>0</v>
      </c>
      <c r="J90" s="382">
        <f>Eingaben!AV77</f>
        <v>0</v>
      </c>
      <c r="L90" s="182">
        <f>Eingaben!AS77</f>
        <v>0</v>
      </c>
      <c r="N90" s="190">
        <f>Eingaben!AW77</f>
        <v>0</v>
      </c>
    </row>
    <row r="91" spans="2:14" ht="12.75">
      <c r="B91">
        <v>78</v>
      </c>
      <c r="D91">
        <f>Eingaben!AB78</f>
        <v>0</v>
      </c>
      <c r="F91" t="str">
        <f>Eingaben!AB73</f>
        <v>DJK Rimpar 1</v>
      </c>
      <c r="H91" s="1">
        <f>Eingaben!AT78</f>
        <v>0</v>
      </c>
      <c r="J91" s="382">
        <f>Eingaben!AV78</f>
        <v>0</v>
      </c>
      <c r="L91" s="182">
        <f>Eingaben!AS78</f>
        <v>0</v>
      </c>
      <c r="N91" s="190">
        <f>Eingaben!AW78</f>
        <v>0</v>
      </c>
    </row>
    <row r="92" spans="2:14" ht="12.75">
      <c r="B92">
        <v>79</v>
      </c>
      <c r="D92">
        <f>Eingaben!AB88</f>
        <v>0</v>
      </c>
      <c r="F92" t="str">
        <f>Eingaben!AB84</f>
        <v>Raubritter Buster</v>
      </c>
      <c r="H92" s="1">
        <f>Eingaben!AT88</f>
        <v>0</v>
      </c>
      <c r="J92" s="382">
        <f>Eingaben!AV88</f>
        <v>0</v>
      </c>
      <c r="L92" s="182">
        <f>Eingaben!AS88</f>
        <v>0</v>
      </c>
      <c r="N92" s="190">
        <f>Eingaben!AW88</f>
        <v>0</v>
      </c>
    </row>
    <row r="93" spans="2:14" ht="12.75">
      <c r="B93">
        <v>80</v>
      </c>
      <c r="D93">
        <f>Eingaben!AB89</f>
        <v>0</v>
      </c>
      <c r="F93" t="str">
        <f>Eingaben!AB84</f>
        <v>Raubritter Buster</v>
      </c>
      <c r="H93" s="1">
        <f>Eingaben!AT89</f>
        <v>0</v>
      </c>
      <c r="J93" s="382">
        <f>Eingaben!AV89</f>
        <v>0</v>
      </c>
      <c r="L93" s="182">
        <f>Eingaben!AS89</f>
        <v>0</v>
      </c>
      <c r="N93" s="190">
        <f>Eingaben!AW89</f>
        <v>0</v>
      </c>
    </row>
    <row r="94" spans="2:12" ht="12.75">
      <c r="B94">
        <v>81</v>
      </c>
      <c r="L94" s="10"/>
    </row>
  </sheetData>
  <mergeCells count="1">
    <mergeCell ref="C3:H3"/>
  </mergeCells>
  <printOptions/>
  <pageMargins left="0.17" right="0.18" top="0.71" bottom="0.86" header="0.37" footer="0.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Tabelle7">
    <tabColor indexed="12"/>
  </sheetPr>
  <dimension ref="B1:IM258"/>
  <sheetViews>
    <sheetView showZeros="0" view="pageBreakPreview" zoomScale="75" zoomScaleSheetLayoutView="75" workbookViewId="0" topLeftCell="A220">
      <selection activeCell="I247" sqref="I247"/>
    </sheetView>
  </sheetViews>
  <sheetFormatPr defaultColWidth="11.421875" defaultRowHeight="12.75" outlineLevelRow="1"/>
  <cols>
    <col min="1" max="1" width="0.85546875" style="0" customWidth="1"/>
    <col min="2" max="2" width="4.421875" style="0" customWidth="1"/>
    <col min="3" max="3" width="30.7109375" style="0" customWidth="1"/>
    <col min="4" max="4" width="9.57421875" style="0" customWidth="1"/>
    <col min="5" max="5" width="6.57421875" style="0" customWidth="1"/>
    <col min="6" max="6" width="5.140625" style="213" customWidth="1"/>
    <col min="7" max="7" width="6.57421875" style="0" customWidth="1"/>
    <col min="8" max="8" width="5.140625" style="213" customWidth="1"/>
    <col min="9" max="9" width="6.57421875" style="0" customWidth="1"/>
    <col min="10" max="10" width="5.140625" style="213" customWidth="1"/>
    <col min="11" max="11" width="6.57421875" style="0" customWidth="1"/>
    <col min="12" max="12" width="6.00390625" style="213" bestFit="1" customWidth="1"/>
    <col min="13" max="13" width="6.57421875" style="0" customWidth="1"/>
    <col min="14" max="14" width="6.00390625" style="213" bestFit="1" customWidth="1"/>
    <col min="15" max="15" width="6.57421875" style="0" customWidth="1"/>
    <col min="16" max="16" width="6.00390625" style="213" customWidth="1"/>
    <col min="17" max="17" width="6.57421875" style="0" customWidth="1"/>
    <col min="18" max="19" width="6.00390625" style="213" customWidth="1"/>
    <col min="20" max="20" width="7.57421875" style="0" customWidth="1"/>
    <col min="21" max="21" width="9.00390625" style="214" customWidth="1"/>
    <col min="22" max="22" width="3.00390625" style="53" bestFit="1" customWidth="1"/>
    <col min="23" max="26" width="2.28125" style="53" bestFit="1" customWidth="1"/>
    <col min="27" max="39" width="11.421875" style="8" customWidth="1"/>
  </cols>
  <sheetData>
    <row r="1" spans="2:49" s="17" customFormat="1" ht="7.5" customHeight="1" outlineLevel="1" thickBot="1">
      <c r="B1" s="18"/>
      <c r="C1" s="19"/>
      <c r="D1" s="20"/>
      <c r="E1" s="19"/>
      <c r="F1" s="164"/>
      <c r="G1" s="20"/>
      <c r="H1" s="164"/>
      <c r="I1" s="19"/>
      <c r="J1" s="164"/>
      <c r="K1" s="19"/>
      <c r="L1" s="164"/>
      <c r="M1" s="19"/>
      <c r="N1" s="164"/>
      <c r="O1" s="19"/>
      <c r="P1" s="164"/>
      <c r="Q1" s="19"/>
      <c r="R1" s="164"/>
      <c r="S1" s="164"/>
      <c r="T1" s="19"/>
      <c r="U1" s="164"/>
      <c r="V1" s="35"/>
      <c r="W1" s="35"/>
      <c r="X1" s="35"/>
      <c r="Y1" s="35"/>
      <c r="Z1" s="35"/>
      <c r="AA1" s="37"/>
      <c r="AB1" s="35"/>
      <c r="AC1" s="35"/>
      <c r="AD1" s="35"/>
      <c r="AE1" s="35"/>
      <c r="AF1" s="35"/>
      <c r="AG1" s="35"/>
      <c r="AH1" s="35"/>
      <c r="AI1" s="35"/>
      <c r="AJ1" s="35"/>
      <c r="AK1" s="35"/>
      <c r="AL1" s="35"/>
      <c r="AM1" s="35"/>
      <c r="AN1" s="22"/>
      <c r="AO1" s="38"/>
      <c r="AP1" s="22"/>
      <c r="AQ1" s="22"/>
      <c r="AR1" s="23"/>
      <c r="AS1" s="8"/>
      <c r="AT1" s="8"/>
      <c r="AU1"/>
      <c r="AV1"/>
      <c r="AW1"/>
    </row>
    <row r="2" spans="2:49" s="17" customFormat="1" ht="7.5" customHeight="1" outlineLevel="1" thickTop="1">
      <c r="B2" s="24"/>
      <c r="C2" s="25"/>
      <c r="D2" s="26"/>
      <c r="E2" s="25"/>
      <c r="F2" s="216"/>
      <c r="G2" s="26"/>
      <c r="H2" s="168"/>
      <c r="I2" s="26"/>
      <c r="J2" s="168"/>
      <c r="K2" s="25"/>
      <c r="L2" s="168"/>
      <c r="M2" s="25"/>
      <c r="N2" s="168"/>
      <c r="O2" s="25"/>
      <c r="P2" s="168"/>
      <c r="Q2" s="25"/>
      <c r="R2" s="168"/>
      <c r="S2" s="168"/>
      <c r="T2" s="25"/>
      <c r="U2" s="168"/>
      <c r="V2" s="35"/>
      <c r="W2" s="35"/>
      <c r="X2" s="35"/>
      <c r="Y2" s="35"/>
      <c r="Z2" s="35"/>
      <c r="AA2" s="37"/>
      <c r="AB2" s="35"/>
      <c r="AC2" s="35"/>
      <c r="AD2" s="35"/>
      <c r="AE2" s="35"/>
      <c r="AF2" s="35"/>
      <c r="AG2" s="35"/>
      <c r="AH2" s="35"/>
      <c r="AI2" s="35"/>
      <c r="AJ2" s="35"/>
      <c r="AK2" s="35"/>
      <c r="AL2" s="35"/>
      <c r="AM2" s="35"/>
      <c r="AN2" s="22"/>
      <c r="AO2" s="38"/>
      <c r="AP2" s="22"/>
      <c r="AQ2" s="22"/>
      <c r="AR2" s="23"/>
      <c r="AS2" s="8"/>
      <c r="AT2" s="8"/>
      <c r="AU2"/>
      <c r="AV2"/>
      <c r="AW2"/>
    </row>
    <row r="3" spans="2:49" s="17" customFormat="1" ht="20.25" customHeight="1" outlineLevel="1">
      <c r="B3" s="27"/>
      <c r="E3" s="28"/>
      <c r="F3" s="208"/>
      <c r="G3" s="42" t="str">
        <f>'Gruppe A VL'!G3</f>
        <v>Club - Pokal  Finale 2007</v>
      </c>
      <c r="H3" s="208"/>
      <c r="I3" s="28"/>
      <c r="J3" s="208"/>
      <c r="K3" s="28"/>
      <c r="L3" s="208"/>
      <c r="M3" s="28"/>
      <c r="N3" s="208"/>
      <c r="O3" s="28"/>
      <c r="P3" s="208"/>
      <c r="Q3" s="28"/>
      <c r="R3" s="208"/>
      <c r="S3" s="208"/>
      <c r="T3" s="28"/>
      <c r="U3" s="214"/>
      <c r="V3" s="116"/>
      <c r="W3" s="116"/>
      <c r="X3" s="116"/>
      <c r="Y3" s="116"/>
      <c r="Z3" s="116"/>
      <c r="AA3" s="116"/>
      <c r="AB3" s="116"/>
      <c r="AC3" s="116"/>
      <c r="AD3" s="116"/>
      <c r="AE3" s="116"/>
      <c r="AF3" s="116"/>
      <c r="AG3" s="116"/>
      <c r="AH3" s="116"/>
      <c r="AI3" s="116"/>
      <c r="AJ3" s="116"/>
      <c r="AK3" s="116"/>
      <c r="AL3" s="116"/>
      <c r="AM3" s="116"/>
      <c r="AN3" s="116"/>
      <c r="AO3" s="116"/>
      <c r="AP3" s="116"/>
      <c r="AQ3" s="118"/>
      <c r="AR3" s="23"/>
      <c r="AS3" s="8"/>
      <c r="AT3" s="8"/>
      <c r="AU3"/>
      <c r="AV3"/>
      <c r="AW3"/>
    </row>
    <row r="4" spans="2:49" s="17" customFormat="1" ht="12" customHeight="1" outlineLevel="1">
      <c r="B4" s="27"/>
      <c r="C4" s="30">
        <f ca="1">NOW()</f>
        <v>39300.68422534722</v>
      </c>
      <c r="E4" s="29"/>
      <c r="F4" s="217"/>
      <c r="G4" s="29"/>
      <c r="H4" s="176"/>
      <c r="I4" s="29"/>
      <c r="J4" s="176"/>
      <c r="K4" s="31"/>
      <c r="L4" s="176"/>
      <c r="N4" s="176"/>
      <c r="O4" s="29"/>
      <c r="Q4" s="29"/>
      <c r="R4" s="222" t="s">
        <v>252</v>
      </c>
      <c r="S4" s="222"/>
      <c r="T4" s="29"/>
      <c r="U4" s="176"/>
      <c r="V4" s="35"/>
      <c r="W4" s="35"/>
      <c r="X4" s="35"/>
      <c r="Y4" s="35"/>
      <c r="Z4" s="35"/>
      <c r="AA4" s="117"/>
      <c r="AB4" s="117"/>
      <c r="AC4" s="35"/>
      <c r="AD4" s="35"/>
      <c r="AE4" s="35"/>
      <c r="AF4" s="35"/>
      <c r="AG4" s="35"/>
      <c r="AH4" s="35"/>
      <c r="AI4" s="117"/>
      <c r="AJ4" s="35"/>
      <c r="AK4" s="35"/>
      <c r="AL4" s="35"/>
      <c r="AM4" s="35"/>
      <c r="AN4" s="35"/>
      <c r="AO4" s="37"/>
      <c r="AP4" s="35"/>
      <c r="AQ4" s="35"/>
      <c r="AR4" s="23"/>
      <c r="AS4" s="8"/>
      <c r="AT4" s="8"/>
      <c r="AU4"/>
      <c r="AV4"/>
      <c r="AW4"/>
    </row>
    <row r="5" spans="3:49" s="17" customFormat="1" ht="20.25" customHeight="1" outlineLevel="1">
      <c r="C5" s="347">
        <f>'Gruppe A VL'!C5</f>
        <v>39264</v>
      </c>
      <c r="E5" s="32"/>
      <c r="F5" s="218"/>
      <c r="H5" s="172"/>
      <c r="J5" s="172"/>
      <c r="K5" s="42"/>
      <c r="L5" s="176"/>
      <c r="N5" s="172"/>
      <c r="O5" s="259" t="str">
        <f>'Gruppe A VL'!O5</f>
        <v>Mainfranken Bowling Bamberg</v>
      </c>
      <c r="P5" s="172"/>
      <c r="R5" s="172"/>
      <c r="S5" s="172"/>
      <c r="T5" s="32"/>
      <c r="U5" s="209"/>
      <c r="V5" s="117"/>
      <c r="W5" s="117"/>
      <c r="X5" s="35"/>
      <c r="Y5" s="117"/>
      <c r="Z5" s="117"/>
      <c r="AA5" s="118"/>
      <c r="AB5" s="119"/>
      <c r="AC5" s="119"/>
      <c r="AD5" s="117"/>
      <c r="AE5" s="119"/>
      <c r="AF5" s="119"/>
      <c r="AG5" s="119"/>
      <c r="AH5" s="119"/>
      <c r="AI5" s="119"/>
      <c r="AJ5" s="119"/>
      <c r="AK5" s="119"/>
      <c r="AL5" s="119"/>
      <c r="AM5" s="119"/>
      <c r="AN5" s="119"/>
      <c r="AO5" s="120"/>
      <c r="AP5" s="121"/>
      <c r="AQ5" s="119"/>
      <c r="AR5" s="122"/>
      <c r="AS5" s="8"/>
      <c r="AT5" s="8"/>
      <c r="AU5"/>
      <c r="AV5"/>
      <c r="AW5"/>
    </row>
    <row r="6" spans="2:247" s="33" customFormat="1" ht="7.5" customHeight="1" outlineLevel="1" thickBot="1">
      <c r="B6" s="34"/>
      <c r="C6" s="35"/>
      <c r="D6" s="36"/>
      <c r="E6" s="35"/>
      <c r="F6" s="210"/>
      <c r="G6" s="36"/>
      <c r="H6" s="210"/>
      <c r="I6" s="35"/>
      <c r="J6" s="210"/>
      <c r="K6" s="35"/>
      <c r="L6" s="210"/>
      <c r="M6" s="35"/>
      <c r="N6" s="210"/>
      <c r="O6" s="35"/>
      <c r="P6" s="210"/>
      <c r="Q6" s="35"/>
      <c r="R6" s="210"/>
      <c r="S6" s="210"/>
      <c r="T6" s="35"/>
      <c r="U6" s="210"/>
      <c r="V6" s="52"/>
      <c r="W6" s="52"/>
      <c r="X6" s="52"/>
      <c r="Y6" s="52"/>
      <c r="Z6" s="52"/>
      <c r="AA6" s="37"/>
      <c r="AB6" s="35"/>
      <c r="AC6" s="35"/>
      <c r="AD6" s="35"/>
      <c r="AE6" s="35"/>
      <c r="AF6" s="35"/>
      <c r="AG6" s="35"/>
      <c r="AH6" s="35"/>
      <c r="AI6" s="35"/>
      <c r="AJ6" s="35"/>
      <c r="AK6" s="35"/>
      <c r="AL6" s="35"/>
      <c r="AM6" s="35"/>
      <c r="AN6" s="22"/>
      <c r="AO6" s="38"/>
      <c r="AP6" s="22"/>
      <c r="AQ6" s="22"/>
      <c r="AR6" s="22"/>
      <c r="AS6" s="8"/>
      <c r="AT6" s="8"/>
      <c r="AU6"/>
      <c r="AV6"/>
      <c r="AW6"/>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row>
    <row r="7" spans="2:247" s="33" customFormat="1" ht="7.5" customHeight="1" outlineLevel="1" thickTop="1">
      <c r="B7" s="24"/>
      <c r="C7" s="25"/>
      <c r="D7" s="39"/>
      <c r="E7" s="25"/>
      <c r="F7" s="168"/>
      <c r="G7" s="39"/>
      <c r="H7" s="168"/>
      <c r="I7" s="25"/>
      <c r="J7" s="168"/>
      <c r="K7" s="25"/>
      <c r="L7" s="168"/>
      <c r="M7" s="25"/>
      <c r="N7" s="168"/>
      <c r="O7" s="25"/>
      <c r="P7" s="168"/>
      <c r="Q7" s="25"/>
      <c r="R7" s="168"/>
      <c r="S7" s="168"/>
      <c r="T7" s="25"/>
      <c r="U7" s="168"/>
      <c r="V7" s="52"/>
      <c r="W7" s="52"/>
      <c r="X7" s="52"/>
      <c r="Y7" s="52"/>
      <c r="Z7" s="52"/>
      <c r="AA7" s="37"/>
      <c r="AB7" s="35"/>
      <c r="AC7" s="35"/>
      <c r="AD7" s="35"/>
      <c r="AE7" s="35"/>
      <c r="AF7" s="35"/>
      <c r="AG7" s="35"/>
      <c r="AH7" s="35"/>
      <c r="AI7" s="35"/>
      <c r="AJ7" s="35"/>
      <c r="AK7" s="35"/>
      <c r="AL7" s="35"/>
      <c r="AM7" s="35"/>
      <c r="AN7" s="22"/>
      <c r="AO7" s="38"/>
      <c r="AP7" s="22"/>
      <c r="AQ7" s="22"/>
      <c r="AR7" s="22"/>
      <c r="AS7" s="8"/>
      <c r="AT7" s="8"/>
      <c r="AU7"/>
      <c r="AV7"/>
      <c r="AW7"/>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row>
    <row r="8" spans="2:247" s="149" customFormat="1" ht="28.5" outlineLevel="1">
      <c r="B8" s="147"/>
      <c r="C8" s="148" t="s">
        <v>32</v>
      </c>
      <c r="E8" s="150"/>
      <c r="F8" s="219"/>
      <c r="G8" s="148" t="s">
        <v>20</v>
      </c>
      <c r="H8" s="211"/>
      <c r="J8" s="221"/>
      <c r="K8" s="150"/>
      <c r="L8" s="211"/>
      <c r="M8" s="150"/>
      <c r="N8" s="221"/>
      <c r="P8" s="221"/>
      <c r="R8" s="221"/>
      <c r="S8" s="221"/>
      <c r="T8" s="150"/>
      <c r="U8" s="211"/>
      <c r="V8" s="147"/>
      <c r="W8" s="147"/>
      <c r="X8" s="147"/>
      <c r="Y8" s="147"/>
      <c r="Z8" s="147"/>
      <c r="AA8" s="151"/>
      <c r="AB8" s="150"/>
      <c r="AC8" s="150"/>
      <c r="AD8" s="150"/>
      <c r="AE8" s="150"/>
      <c r="AF8" s="150"/>
      <c r="AG8" s="150"/>
      <c r="AH8" s="150"/>
      <c r="AI8" s="150"/>
      <c r="AJ8" s="150"/>
      <c r="AK8" s="150"/>
      <c r="AL8" s="150"/>
      <c r="AM8" s="150"/>
      <c r="AN8" s="152"/>
      <c r="AO8" s="153"/>
      <c r="AP8" s="152"/>
      <c r="AQ8" s="152"/>
      <c r="AR8" s="152"/>
      <c r="AS8" s="154"/>
      <c r="AT8" s="154"/>
      <c r="AU8" s="155"/>
      <c r="AV8" s="155"/>
      <c r="AW8" s="155"/>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row>
    <row r="9" spans="2:247" s="33" customFormat="1" ht="7.5" customHeight="1" outlineLevel="1" thickBot="1">
      <c r="B9" s="18"/>
      <c r="C9" s="19"/>
      <c r="D9" s="20"/>
      <c r="E9" s="19"/>
      <c r="F9" s="164"/>
      <c r="G9" s="20"/>
      <c r="H9" s="164"/>
      <c r="I9" s="19"/>
      <c r="J9" s="164"/>
      <c r="K9" s="19"/>
      <c r="L9" s="164"/>
      <c r="M9" s="19"/>
      <c r="N9" s="164"/>
      <c r="O9" s="19"/>
      <c r="P9" s="164"/>
      <c r="Q9" s="19"/>
      <c r="R9" s="164"/>
      <c r="S9" s="164"/>
      <c r="T9" s="19"/>
      <c r="U9" s="164"/>
      <c r="V9" s="52"/>
      <c r="W9" s="52"/>
      <c r="X9" s="52"/>
      <c r="Y9" s="52"/>
      <c r="Z9" s="52"/>
      <c r="AA9" s="37"/>
      <c r="AB9" s="35"/>
      <c r="AC9" s="35"/>
      <c r="AD9" s="35"/>
      <c r="AE9" s="35"/>
      <c r="AF9" s="35"/>
      <c r="AG9" s="35"/>
      <c r="AH9" s="35"/>
      <c r="AI9" s="35"/>
      <c r="AJ9" s="35"/>
      <c r="AK9" s="35"/>
      <c r="AL9" s="35"/>
      <c r="AM9" s="35"/>
      <c r="AN9" s="22"/>
      <c r="AO9" s="38"/>
      <c r="AP9" s="22"/>
      <c r="AQ9" s="22"/>
      <c r="AR9" s="22"/>
      <c r="AS9" s="8"/>
      <c r="AT9" s="8"/>
      <c r="AU9"/>
      <c r="AV9"/>
      <c r="AW9"/>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row>
    <row r="10" spans="2:247" s="33" customFormat="1" ht="7.5" customHeight="1" thickTop="1">
      <c r="B10" s="34"/>
      <c r="C10" s="35"/>
      <c r="D10" s="36"/>
      <c r="E10" s="35"/>
      <c r="F10" s="210"/>
      <c r="G10" s="36"/>
      <c r="H10" s="210"/>
      <c r="I10" s="35"/>
      <c r="J10" s="210"/>
      <c r="K10" s="35"/>
      <c r="L10" s="210"/>
      <c r="M10" s="35"/>
      <c r="N10" s="210"/>
      <c r="O10" s="35"/>
      <c r="P10" s="210"/>
      <c r="Q10" s="35"/>
      <c r="R10" s="210"/>
      <c r="S10" s="210"/>
      <c r="T10" s="35"/>
      <c r="U10" s="210"/>
      <c r="V10" s="52"/>
      <c r="W10" s="52"/>
      <c r="X10" s="52"/>
      <c r="Y10" s="52"/>
      <c r="Z10" s="52"/>
      <c r="AA10" s="37"/>
      <c r="AB10" s="35"/>
      <c r="AC10" s="35"/>
      <c r="AD10" s="35"/>
      <c r="AE10" s="35"/>
      <c r="AF10" s="35"/>
      <c r="AG10" s="35"/>
      <c r="AH10" s="35"/>
      <c r="AI10" s="35"/>
      <c r="AJ10" s="35"/>
      <c r="AK10" s="35"/>
      <c r="AL10" s="35"/>
      <c r="AM10" s="35"/>
      <c r="AN10" s="22"/>
      <c r="AO10" s="38"/>
      <c r="AP10" s="22"/>
      <c r="AQ10" s="22"/>
      <c r="AR10" s="22"/>
      <c r="AS10" s="8"/>
      <c r="AT10" s="8"/>
      <c r="AU10"/>
      <c r="AV10"/>
      <c r="AW10"/>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row>
    <row r="11" spans="2:49" s="4" customFormat="1" ht="18">
      <c r="B11" s="2" t="s">
        <v>12</v>
      </c>
      <c r="C11" s="65"/>
      <c r="D11" s="3" t="s">
        <v>0</v>
      </c>
      <c r="E11" s="392">
        <f>Robin!$AI$2</f>
        <v>14</v>
      </c>
      <c r="F11" s="392"/>
      <c r="G11" s="392">
        <f>Robin!$Z$2</f>
        <v>8</v>
      </c>
      <c r="H11" s="392"/>
      <c r="I11" s="392">
        <f>Robin!$AF$2</f>
        <v>12</v>
      </c>
      <c r="J11" s="392"/>
      <c r="K11" s="392">
        <f>Robin!$AG$2</f>
        <v>13</v>
      </c>
      <c r="L11" s="392"/>
      <c r="M11" s="392">
        <f>Robin!$AA$2</f>
        <v>9</v>
      </c>
      <c r="N11" s="392"/>
      <c r="O11" s="392">
        <f>Robin!$AD$2</f>
        <v>11</v>
      </c>
      <c r="P11" s="392"/>
      <c r="Q11" s="392">
        <f>Robin!$AC$2</f>
        <v>10</v>
      </c>
      <c r="R11" s="392"/>
      <c r="S11" s="5"/>
      <c r="T11" s="2"/>
      <c r="U11" s="212"/>
      <c r="V11" s="53"/>
      <c r="W11" s="53"/>
      <c r="X11" s="53"/>
      <c r="Y11" s="53" t="s">
        <v>250</v>
      </c>
      <c r="Z11" s="53"/>
      <c r="AA11" s="6"/>
      <c r="AB11" s="6"/>
      <c r="AC11" s="6"/>
      <c r="AD11" s="6"/>
      <c r="AE11" s="6"/>
      <c r="AF11" s="6"/>
      <c r="AG11" s="6"/>
      <c r="AH11" s="6"/>
      <c r="AI11" s="6"/>
      <c r="AJ11" s="6"/>
      <c r="AK11" s="6"/>
      <c r="AL11" s="6"/>
      <c r="AM11" s="6"/>
      <c r="AN11" s="6"/>
      <c r="AO11" s="6"/>
      <c r="AP11" s="6"/>
      <c r="AQ11" s="6"/>
      <c r="AR11" s="6"/>
      <c r="AS11" s="8"/>
      <c r="AT11" s="8"/>
      <c r="AU11"/>
      <c r="AV11"/>
      <c r="AW11"/>
    </row>
    <row r="12" spans="3:49" s="4" customFormat="1" ht="21" customHeight="1">
      <c r="C12" s="66"/>
      <c r="E12" s="400" t="str">
        <f>Robin!$U$45</f>
        <v>Raubritter Buster</v>
      </c>
      <c r="F12" s="394"/>
      <c r="G12" s="393" t="str">
        <f>Robin!$U$15</f>
        <v>Highroller Rosenheim 2</v>
      </c>
      <c r="H12" s="394"/>
      <c r="I12" s="393" t="str">
        <f>Robin!$U$9</f>
        <v>Bayerland München 1</v>
      </c>
      <c r="J12" s="394"/>
      <c r="K12" s="393" t="str">
        <f>Robin!$U$33</f>
        <v>Comet Nürnberg 1</v>
      </c>
      <c r="L12" s="394"/>
      <c r="M12" s="393" t="str">
        <f>Robin!$U$21</f>
        <v>Münchner Kindl</v>
      </c>
      <c r="N12" s="394"/>
      <c r="O12" s="393" t="str">
        <f>Robin!$U$39</f>
        <v>DJK Rimpar 1</v>
      </c>
      <c r="P12" s="394"/>
      <c r="Q12" s="393" t="str">
        <f>Robin!$U$27</f>
        <v>RW Lichtenhof Stein 1</v>
      </c>
      <c r="R12" s="394"/>
      <c r="S12" s="262"/>
      <c r="U12" s="212"/>
      <c r="V12" s="53"/>
      <c r="W12" s="53"/>
      <c r="X12" s="53"/>
      <c r="Y12" s="53" t="s">
        <v>251</v>
      </c>
      <c r="Z12" s="53"/>
      <c r="AA12" s="6"/>
      <c r="AB12" s="6"/>
      <c r="AC12" s="6"/>
      <c r="AD12" s="6"/>
      <c r="AE12" s="6"/>
      <c r="AF12" s="6"/>
      <c r="AG12" s="6"/>
      <c r="AH12" s="6"/>
      <c r="AI12" s="6"/>
      <c r="AJ12" s="6"/>
      <c r="AK12" s="6"/>
      <c r="AL12" s="6"/>
      <c r="AM12" s="6"/>
      <c r="AN12" s="6"/>
      <c r="AO12" s="6"/>
      <c r="AP12" s="6"/>
      <c r="AQ12" s="6"/>
      <c r="AR12" s="6"/>
      <c r="AS12" s="8"/>
      <c r="AT12" s="8"/>
      <c r="AU12"/>
      <c r="AV12"/>
      <c r="AW12"/>
    </row>
    <row r="13" spans="3:49" s="4" customFormat="1" ht="21" customHeight="1">
      <c r="C13" s="2"/>
      <c r="E13" s="401"/>
      <c r="F13" s="396"/>
      <c r="G13" s="395"/>
      <c r="H13" s="396"/>
      <c r="I13" s="395"/>
      <c r="J13" s="396"/>
      <c r="K13" s="395"/>
      <c r="L13" s="396"/>
      <c r="M13" s="395"/>
      <c r="N13" s="396"/>
      <c r="O13" s="395"/>
      <c r="P13" s="396"/>
      <c r="Q13" s="395"/>
      <c r="R13" s="396"/>
      <c r="S13" s="262"/>
      <c r="U13" s="212"/>
      <c r="V13" s="53"/>
      <c r="W13" s="53"/>
      <c r="X13" s="53"/>
      <c r="Y13" s="53"/>
      <c r="Z13" s="53"/>
      <c r="AA13" s="6"/>
      <c r="AB13" s="6"/>
      <c r="AC13" s="6"/>
      <c r="AD13" s="6"/>
      <c r="AE13" s="6"/>
      <c r="AF13" s="6"/>
      <c r="AG13" s="6"/>
      <c r="AH13" s="6"/>
      <c r="AI13" s="6"/>
      <c r="AJ13" s="6"/>
      <c r="AK13" s="6"/>
      <c r="AL13" s="6"/>
      <c r="AM13" s="6"/>
      <c r="AN13" s="6"/>
      <c r="AO13" s="6"/>
      <c r="AP13" s="6"/>
      <c r="AQ13" s="6"/>
      <c r="AR13" s="6"/>
      <c r="AS13" s="8"/>
      <c r="AT13" s="8"/>
      <c r="AU13"/>
      <c r="AV13"/>
      <c r="AW13"/>
    </row>
    <row r="14" spans="3:49" s="4" customFormat="1" ht="21" customHeight="1">
      <c r="C14" s="2"/>
      <c r="E14" s="401"/>
      <c r="F14" s="396"/>
      <c r="G14" s="395"/>
      <c r="H14" s="396"/>
      <c r="I14" s="395"/>
      <c r="J14" s="396"/>
      <c r="K14" s="395"/>
      <c r="L14" s="396"/>
      <c r="M14" s="395"/>
      <c r="N14" s="396"/>
      <c r="O14" s="395"/>
      <c r="P14" s="396"/>
      <c r="Q14" s="395"/>
      <c r="R14" s="396"/>
      <c r="S14" s="262"/>
      <c r="U14" s="212"/>
      <c r="V14" s="53"/>
      <c r="W14" s="53"/>
      <c r="X14" s="53"/>
      <c r="Y14" s="53"/>
      <c r="Z14" s="53"/>
      <c r="AA14" s="6"/>
      <c r="AB14" s="6"/>
      <c r="AC14" s="6"/>
      <c r="AD14" s="6"/>
      <c r="AE14" s="6"/>
      <c r="AF14" s="6"/>
      <c r="AG14" s="6"/>
      <c r="AH14" s="6"/>
      <c r="AI14" s="6"/>
      <c r="AJ14" s="6"/>
      <c r="AK14" s="6"/>
      <c r="AL14" s="6"/>
      <c r="AM14" s="6"/>
      <c r="AN14" s="6"/>
      <c r="AO14" s="6"/>
      <c r="AP14" s="6"/>
      <c r="AQ14" s="6"/>
      <c r="AR14" s="6"/>
      <c r="AS14" s="8"/>
      <c r="AT14" s="8"/>
      <c r="AU14"/>
      <c r="AV14"/>
      <c r="AW14"/>
    </row>
    <row r="15" spans="3:49" s="4" customFormat="1" ht="21" customHeight="1">
      <c r="C15" s="102"/>
      <c r="E15" s="401"/>
      <c r="F15" s="396"/>
      <c r="G15" s="395"/>
      <c r="H15" s="396"/>
      <c r="I15" s="395"/>
      <c r="J15" s="396"/>
      <c r="K15" s="395"/>
      <c r="L15" s="396"/>
      <c r="M15" s="395"/>
      <c r="N15" s="396"/>
      <c r="O15" s="395"/>
      <c r="P15" s="396"/>
      <c r="Q15" s="395"/>
      <c r="R15" s="396"/>
      <c r="S15" s="262"/>
      <c r="U15" s="212"/>
      <c r="V15" s="53"/>
      <c r="W15" s="53"/>
      <c r="X15" s="53"/>
      <c r="Y15" s="53"/>
      <c r="Z15" s="53"/>
      <c r="AA15" s="6"/>
      <c r="AB15" s="6"/>
      <c r="AC15" s="6"/>
      <c r="AD15" s="6"/>
      <c r="AE15" s="6"/>
      <c r="AF15" s="6"/>
      <c r="AG15" s="6"/>
      <c r="AH15" s="6"/>
      <c r="AI15" s="6"/>
      <c r="AJ15" s="6"/>
      <c r="AK15" s="6"/>
      <c r="AL15" s="6"/>
      <c r="AM15" s="6"/>
      <c r="AN15" s="6"/>
      <c r="AO15" s="6"/>
      <c r="AP15" s="6"/>
      <c r="AQ15" s="6"/>
      <c r="AR15" s="6"/>
      <c r="AS15" s="8"/>
      <c r="AT15" s="8"/>
      <c r="AU15"/>
      <c r="AV15"/>
      <c r="AW15"/>
    </row>
    <row r="16" spans="3:49" s="4" customFormat="1" ht="21" customHeight="1">
      <c r="C16" s="103" t="str">
        <f>Robin!$U$3</f>
        <v>Schanzer Ingolstadt</v>
      </c>
      <c r="D16" s="73"/>
      <c r="E16" s="401"/>
      <c r="F16" s="396"/>
      <c r="G16" s="395"/>
      <c r="H16" s="396"/>
      <c r="I16" s="395"/>
      <c r="J16" s="396"/>
      <c r="K16" s="395"/>
      <c r="L16" s="396"/>
      <c r="M16" s="395"/>
      <c r="N16" s="396"/>
      <c r="O16" s="395"/>
      <c r="P16" s="396"/>
      <c r="Q16" s="395"/>
      <c r="R16" s="396"/>
      <c r="S16" s="262"/>
      <c r="U16" s="212"/>
      <c r="V16" s="53"/>
      <c r="W16" s="53"/>
      <c r="X16" s="53"/>
      <c r="Y16" s="53"/>
      <c r="Z16" s="53"/>
      <c r="AA16" s="6"/>
      <c r="AB16" s="6"/>
      <c r="AC16" s="6"/>
      <c r="AD16" s="6"/>
      <c r="AE16" s="6"/>
      <c r="AF16" s="6"/>
      <c r="AG16" s="6"/>
      <c r="AH16" s="6"/>
      <c r="AI16" s="6"/>
      <c r="AJ16" s="6"/>
      <c r="AK16" s="6"/>
      <c r="AL16" s="6"/>
      <c r="AM16" s="6"/>
      <c r="AN16" s="6"/>
      <c r="AO16" s="6"/>
      <c r="AP16" s="6"/>
      <c r="AQ16" s="6"/>
      <c r="AR16" s="6"/>
      <c r="AS16" s="8"/>
      <c r="AT16" s="8"/>
      <c r="AU16"/>
      <c r="AV16"/>
      <c r="AW16"/>
    </row>
    <row r="17" spans="5:49" s="4" customFormat="1" ht="21" customHeight="1">
      <c r="E17" s="402"/>
      <c r="F17" s="398"/>
      <c r="G17" s="397"/>
      <c r="H17" s="398"/>
      <c r="I17" s="397"/>
      <c r="J17" s="398"/>
      <c r="K17" s="397"/>
      <c r="L17" s="398"/>
      <c r="M17" s="397"/>
      <c r="N17" s="398"/>
      <c r="O17" s="397"/>
      <c r="P17" s="398"/>
      <c r="Q17" s="397"/>
      <c r="R17" s="398"/>
      <c r="S17" s="262"/>
      <c r="U17" s="212"/>
      <c r="V17" s="53"/>
      <c r="W17" s="53"/>
      <c r="X17" s="53"/>
      <c r="Y17" s="53"/>
      <c r="Z17" s="53"/>
      <c r="AA17" s="6"/>
      <c r="AB17" s="6"/>
      <c r="AC17" s="6"/>
      <c r="AD17" s="6"/>
      <c r="AE17" s="6"/>
      <c r="AF17" s="6"/>
      <c r="AG17" s="6"/>
      <c r="AH17" s="6"/>
      <c r="AI17" s="6"/>
      <c r="AJ17" s="6"/>
      <c r="AK17" s="6"/>
      <c r="AL17" s="6"/>
      <c r="AM17" s="6"/>
      <c r="AN17" s="6"/>
      <c r="AO17" s="6"/>
      <c r="AP17" s="6"/>
      <c r="AQ17" s="6"/>
      <c r="AR17" s="6"/>
      <c r="AS17" s="8"/>
      <c r="AT17" s="8"/>
      <c r="AU17"/>
      <c r="AV17"/>
      <c r="AW17"/>
    </row>
    <row r="18" spans="4:49" s="4" customFormat="1" ht="19.5" customHeight="1">
      <c r="D18" s="4" t="s">
        <v>67</v>
      </c>
      <c r="E18" s="392" t="s">
        <v>63</v>
      </c>
      <c r="F18" s="392"/>
      <c r="G18" s="392" t="s">
        <v>58</v>
      </c>
      <c r="H18" s="392"/>
      <c r="I18" s="399" t="s">
        <v>59</v>
      </c>
      <c r="J18" s="392"/>
      <c r="K18" s="392" t="s">
        <v>56</v>
      </c>
      <c r="L18" s="392"/>
      <c r="M18" s="392" t="s">
        <v>60</v>
      </c>
      <c r="N18" s="392"/>
      <c r="O18" s="392" t="s">
        <v>64</v>
      </c>
      <c r="P18" s="392"/>
      <c r="Q18" s="392" t="s">
        <v>65</v>
      </c>
      <c r="R18" s="392"/>
      <c r="S18" s="5"/>
      <c r="U18" s="212"/>
      <c r="V18" s="53"/>
      <c r="W18" s="53"/>
      <c r="X18" s="53"/>
      <c r="Y18" s="53"/>
      <c r="Z18" s="53"/>
      <c r="AA18" s="6"/>
      <c r="AB18" s="6"/>
      <c r="AC18" s="6"/>
      <c r="AD18" s="6"/>
      <c r="AE18" s="6"/>
      <c r="AF18" s="6"/>
      <c r="AG18" s="6"/>
      <c r="AH18" s="6"/>
      <c r="AI18" s="6"/>
      <c r="AJ18" s="6"/>
      <c r="AK18" s="6"/>
      <c r="AL18" s="6"/>
      <c r="AM18" s="6"/>
      <c r="AN18" s="6"/>
      <c r="AO18" s="6"/>
      <c r="AP18" s="6"/>
      <c r="AQ18" s="6"/>
      <c r="AR18" s="6"/>
      <c r="AS18" s="8"/>
      <c r="AT18" s="8"/>
      <c r="AU18"/>
      <c r="AV18"/>
      <c r="AW18"/>
    </row>
    <row r="19" spans="5:49" s="4" customFormat="1" ht="19.5" customHeight="1">
      <c r="E19" s="5"/>
      <c r="F19" s="158"/>
      <c r="G19" s="5"/>
      <c r="H19" s="158"/>
      <c r="I19" s="5"/>
      <c r="J19" s="158"/>
      <c r="K19" s="5"/>
      <c r="L19" s="158"/>
      <c r="M19" s="5"/>
      <c r="N19" s="158"/>
      <c r="O19" s="5"/>
      <c r="P19" s="158"/>
      <c r="Q19" s="5"/>
      <c r="R19" s="158"/>
      <c r="S19" s="158"/>
      <c r="U19" s="212"/>
      <c r="V19" s="53"/>
      <c r="W19" s="53"/>
      <c r="X19" s="53"/>
      <c r="Y19" s="53"/>
      <c r="Z19" s="53"/>
      <c r="AA19" s="6"/>
      <c r="AB19" s="6"/>
      <c r="AC19" s="6"/>
      <c r="AD19" s="6"/>
      <c r="AE19" s="6"/>
      <c r="AF19" s="6"/>
      <c r="AG19" s="6"/>
      <c r="AH19" s="6"/>
      <c r="AI19" s="6"/>
      <c r="AJ19" s="6"/>
      <c r="AK19" s="6"/>
      <c r="AL19" s="6"/>
      <c r="AM19" s="6"/>
      <c r="AN19" s="6"/>
      <c r="AO19" s="6"/>
      <c r="AP19" s="6"/>
      <c r="AQ19" s="6"/>
      <c r="AR19" s="6"/>
      <c r="AS19" s="8"/>
      <c r="AT19" s="8"/>
      <c r="AU19"/>
      <c r="AV19"/>
      <c r="AW19"/>
    </row>
    <row r="20" spans="5:49" s="4" customFormat="1" ht="19.5" customHeight="1">
      <c r="E20" s="5"/>
      <c r="F20" s="158"/>
      <c r="G20" s="5"/>
      <c r="H20" s="158"/>
      <c r="I20" s="5"/>
      <c r="J20" s="158"/>
      <c r="K20" s="5"/>
      <c r="L20" s="158"/>
      <c r="M20" s="5"/>
      <c r="N20" s="158"/>
      <c r="O20" s="5"/>
      <c r="P20" s="158"/>
      <c r="Q20" s="5"/>
      <c r="R20" s="158"/>
      <c r="S20" s="158"/>
      <c r="T20" s="5" t="s">
        <v>2</v>
      </c>
      <c r="U20" s="158" t="s">
        <v>2</v>
      </c>
      <c r="V20" s="53"/>
      <c r="W20" s="53"/>
      <c r="X20" s="53"/>
      <c r="Y20" s="53"/>
      <c r="Z20" s="53"/>
      <c r="AA20" s="6"/>
      <c r="AB20" s="6"/>
      <c r="AC20" s="6"/>
      <c r="AD20" s="6"/>
      <c r="AE20" s="6"/>
      <c r="AF20" s="6"/>
      <c r="AG20" s="6"/>
      <c r="AH20" s="6"/>
      <c r="AI20" s="6"/>
      <c r="AJ20" s="6"/>
      <c r="AK20" s="6"/>
      <c r="AL20" s="6"/>
      <c r="AM20" s="6"/>
      <c r="AN20" s="6"/>
      <c r="AO20" s="6"/>
      <c r="AP20" s="6"/>
      <c r="AQ20" s="6"/>
      <c r="AR20" s="6"/>
      <c r="AS20" s="8"/>
      <c r="AT20" s="8"/>
      <c r="AU20"/>
      <c r="AV20"/>
      <c r="AW20"/>
    </row>
    <row r="21" spans="2:49" s="4" customFormat="1" ht="18">
      <c r="B21" s="4" t="s">
        <v>3</v>
      </c>
      <c r="C21" s="4" t="s">
        <v>4</v>
      </c>
      <c r="D21" s="2" t="s">
        <v>18</v>
      </c>
      <c r="E21" s="4" t="s">
        <v>1</v>
      </c>
      <c r="F21" s="327" t="s">
        <v>54</v>
      </c>
      <c r="G21" s="4" t="s">
        <v>1</v>
      </c>
      <c r="H21" s="327" t="s">
        <v>54</v>
      </c>
      <c r="I21" s="4" t="s">
        <v>1</v>
      </c>
      <c r="J21" s="327" t="s">
        <v>54</v>
      </c>
      <c r="K21" s="4" t="s">
        <v>1</v>
      </c>
      <c r="L21" s="327" t="s">
        <v>54</v>
      </c>
      <c r="M21" s="4" t="s">
        <v>1</v>
      </c>
      <c r="N21" s="327" t="s">
        <v>54</v>
      </c>
      <c r="O21" s="4" t="s">
        <v>1</v>
      </c>
      <c r="P21" s="327" t="s">
        <v>54</v>
      </c>
      <c r="Q21" s="4" t="s">
        <v>1</v>
      </c>
      <c r="R21" s="327" t="s">
        <v>54</v>
      </c>
      <c r="S21" s="273" t="s">
        <v>219</v>
      </c>
      <c r="T21" s="4" t="s">
        <v>1</v>
      </c>
      <c r="U21" s="212" t="s">
        <v>5</v>
      </c>
      <c r="V21" s="53"/>
      <c r="W21" s="53" t="s">
        <v>33</v>
      </c>
      <c r="X21" s="53"/>
      <c r="Y21" s="53"/>
      <c r="Z21" s="53"/>
      <c r="AA21" s="6"/>
      <c r="AB21" s="6"/>
      <c r="AC21" s="6"/>
      <c r="AD21" s="6"/>
      <c r="AE21" s="6"/>
      <c r="AF21" s="6"/>
      <c r="AG21" s="6"/>
      <c r="AH21" s="6"/>
      <c r="AI21" s="6"/>
      <c r="AJ21" s="6"/>
      <c r="AK21" s="6"/>
      <c r="AL21" s="6"/>
      <c r="AM21" s="6"/>
      <c r="AN21" s="6"/>
      <c r="AO21" s="6"/>
      <c r="AP21" s="6"/>
      <c r="AQ21" s="6"/>
      <c r="AR21" s="6"/>
      <c r="AS21" s="8"/>
      <c r="AT21" s="8"/>
      <c r="AU21"/>
      <c r="AV21"/>
      <c r="AW21"/>
    </row>
    <row r="22" spans="2:49" s="4" customFormat="1" ht="19.5" customHeight="1">
      <c r="B22" s="3">
        <v>1</v>
      </c>
      <c r="C22" s="143" t="str">
        <f>Robin!$U$4</f>
        <v>Schneider Hermann</v>
      </c>
      <c r="D22" s="109" t="str">
        <f>Robin!$V$4</f>
        <v>07342</v>
      </c>
      <c r="E22" s="3">
        <f>Eingaben!AD8</f>
        <v>162</v>
      </c>
      <c r="F22" s="277">
        <f>Eingaben!AE8</f>
        <v>1</v>
      </c>
      <c r="G22" s="3">
        <f>Eingaben!AF8</f>
        <v>190</v>
      </c>
      <c r="H22" s="287">
        <f>Eingaben!AG8</f>
        <v>1</v>
      </c>
      <c r="I22" s="3" t="s">
        <v>236</v>
      </c>
      <c r="J22" s="287">
        <f>Eingaben!AI8</f>
        <v>0</v>
      </c>
      <c r="K22" s="3">
        <f>Eingaben!AJ8</f>
        <v>148</v>
      </c>
      <c r="L22" s="287">
        <f>Eingaben!AK8</f>
        <v>0</v>
      </c>
      <c r="M22" s="3">
        <f>Eingaben!AL8</f>
        <v>160</v>
      </c>
      <c r="N22" s="287">
        <f>Eingaben!AM8</f>
        <v>0</v>
      </c>
      <c r="O22" s="3">
        <f>Eingaben!AN8</f>
        <v>0</v>
      </c>
      <c r="P22" s="287">
        <f>Eingaben!AO8</f>
        <v>0</v>
      </c>
      <c r="Q22" s="3">
        <f>Eingaben!AP8</f>
        <v>0</v>
      </c>
      <c r="R22" s="287">
        <f>Eingaben!AQ8</f>
        <v>0</v>
      </c>
      <c r="S22" s="284">
        <f>Eingaben!AR8</f>
        <v>0</v>
      </c>
      <c r="T22" s="3">
        <f>Eingaben!AS8</f>
        <v>861</v>
      </c>
      <c r="U22" s="281">
        <f>Eingaben!AT8</f>
        <v>2</v>
      </c>
      <c r="V22" s="190">
        <f>COUNTIF(E22,"&gt;0")+COUNTIF(G22,"&gt;0")+COUNTIF(I22,"&gt;0")+COUNTIF(K22,"&gt;0")+COUNTIF(M22,"&gt;0")+COUNTIF(Q22,"&gt;0")+COUNTIF(O22,"&gt;0")</f>
        <v>4</v>
      </c>
      <c r="W22" s="53"/>
      <c r="X22" s="53"/>
      <c r="Y22" s="53"/>
      <c r="Z22" s="53"/>
      <c r="AA22" s="6"/>
      <c r="AB22" s="6"/>
      <c r="AC22" s="6"/>
      <c r="AD22" s="6"/>
      <c r="AE22" s="6"/>
      <c r="AF22" s="6"/>
      <c r="AG22" s="6"/>
      <c r="AH22" s="6"/>
      <c r="AI22" s="6"/>
      <c r="AJ22" s="6"/>
      <c r="AK22" s="6"/>
      <c r="AL22" s="6"/>
      <c r="AM22" s="6"/>
      <c r="AN22" s="6"/>
      <c r="AO22" s="6"/>
      <c r="AP22" s="6"/>
      <c r="AQ22" s="6"/>
      <c r="AR22" s="6"/>
      <c r="AS22" s="8"/>
      <c r="AT22" s="8"/>
      <c r="AU22"/>
      <c r="AV22"/>
      <c r="AW22"/>
    </row>
    <row r="23" spans="2:49" s="4" customFormat="1" ht="19.5" customHeight="1">
      <c r="B23" s="3">
        <v>2</v>
      </c>
      <c r="C23" s="143" t="str">
        <f>Robin!$U$5</f>
        <v>Kirschenbauer Frank</v>
      </c>
      <c r="D23" s="109" t="str">
        <f>Robin!$V$5</f>
        <v>07344</v>
      </c>
      <c r="E23" s="3">
        <f>Eingaben!AD9</f>
        <v>215</v>
      </c>
      <c r="F23" s="277">
        <f>Eingaben!AE9</f>
        <v>1</v>
      </c>
      <c r="G23" s="3">
        <f>Eingaben!AF9</f>
        <v>169</v>
      </c>
      <c r="H23" s="287">
        <f>Eingaben!AG9</f>
        <v>0</v>
      </c>
      <c r="I23" s="3">
        <f>Eingaben!AH9</f>
        <v>166</v>
      </c>
      <c r="J23" s="287">
        <f>Eingaben!AI9</f>
        <v>0</v>
      </c>
      <c r="K23" s="3">
        <f>Eingaben!AJ9</f>
        <v>0</v>
      </c>
      <c r="L23" s="287">
        <f>Eingaben!AK9</f>
        <v>0</v>
      </c>
      <c r="M23" s="3">
        <f>Eingaben!AL9</f>
        <v>0</v>
      </c>
      <c r="N23" s="287">
        <f>Eingaben!AM9</f>
        <v>0</v>
      </c>
      <c r="O23" s="3">
        <f>Eingaben!AN9</f>
        <v>0</v>
      </c>
      <c r="P23" s="287">
        <f>Eingaben!AO9</f>
        <v>0</v>
      </c>
      <c r="Q23" s="3">
        <f>Eingaben!AP9</f>
        <v>0</v>
      </c>
      <c r="R23" s="287">
        <f>Eingaben!AQ9</f>
        <v>0</v>
      </c>
      <c r="S23" s="284">
        <f>Eingaben!AR9</f>
        <v>0</v>
      </c>
      <c r="T23" s="3">
        <f>Eingaben!AS9</f>
        <v>550</v>
      </c>
      <c r="U23" s="281">
        <f>Eingaben!AT9</f>
        <v>1</v>
      </c>
      <c r="V23" s="190">
        <f>COUNTIF(E23,"&gt;0")+COUNTIF(G23,"&gt;0")+COUNTIF(I23,"&gt;0")+COUNTIF(K23,"&gt;0")+COUNTIF(M23,"&gt;0")+COUNTIF(Q23,"&gt;0")+COUNTIF(O23,"&gt;0")</f>
        <v>3</v>
      </c>
      <c r="W23" s="53"/>
      <c r="X23" s="53"/>
      <c r="Y23" s="53"/>
      <c r="Z23" s="53"/>
      <c r="AA23" s="6"/>
      <c r="AB23" s="6"/>
      <c r="AC23" s="6"/>
      <c r="AD23" s="6"/>
      <c r="AE23" s="6"/>
      <c r="AF23" s="6"/>
      <c r="AG23" s="6"/>
      <c r="AH23" s="6"/>
      <c r="AI23" s="6"/>
      <c r="AJ23" s="6"/>
      <c r="AK23" s="6"/>
      <c r="AL23" s="6"/>
      <c r="AM23" s="6"/>
      <c r="AN23" s="6"/>
      <c r="AO23" s="6"/>
      <c r="AP23" s="6"/>
      <c r="AQ23" s="6"/>
      <c r="AR23" s="6"/>
      <c r="AS23" s="8"/>
      <c r="AT23" s="8"/>
      <c r="AU23"/>
      <c r="AV23"/>
      <c r="AW23"/>
    </row>
    <row r="24" spans="2:49" s="4" customFormat="1" ht="19.5" customHeight="1">
      <c r="B24" s="3">
        <v>3</v>
      </c>
      <c r="C24" s="143" t="str">
        <f>Robin!$U$6</f>
        <v>Spielvogel Jochen</v>
      </c>
      <c r="D24" s="109" t="str">
        <f>Robin!$V$6</f>
        <v>07348</v>
      </c>
      <c r="E24" s="3">
        <f>Eingaben!AD10</f>
        <v>185</v>
      </c>
      <c r="F24" s="277">
        <f>Eingaben!AE10</f>
        <v>1</v>
      </c>
      <c r="G24" s="3">
        <f>Eingaben!AF10</f>
        <v>237</v>
      </c>
      <c r="H24" s="287">
        <f>Eingaben!AG10</f>
        <v>1</v>
      </c>
      <c r="I24" s="3">
        <f>Eingaben!AH10</f>
        <v>193</v>
      </c>
      <c r="J24" s="287">
        <f>Eingaben!AI10</f>
        <v>1</v>
      </c>
      <c r="K24" s="3">
        <f>Eingaben!AJ10</f>
        <v>201</v>
      </c>
      <c r="L24" s="287">
        <f>Eingaben!AK10</f>
        <v>1</v>
      </c>
      <c r="M24" s="3">
        <f>Eingaben!AL10</f>
        <v>189</v>
      </c>
      <c r="N24" s="287">
        <f>Eingaben!AM10</f>
        <v>0</v>
      </c>
      <c r="O24" s="3">
        <f>Eingaben!AN10</f>
        <v>151</v>
      </c>
      <c r="P24" s="287">
        <f>Eingaben!AO10</f>
        <v>0</v>
      </c>
      <c r="Q24" s="3">
        <f>Eingaben!AP10</f>
        <v>161</v>
      </c>
      <c r="R24" s="287">
        <f>Eingaben!AQ10</f>
        <v>0</v>
      </c>
      <c r="S24" s="284">
        <f>Eingaben!AR10</f>
        <v>0</v>
      </c>
      <c r="T24" s="3">
        <f>Eingaben!AS10</f>
        <v>1317</v>
      </c>
      <c r="U24" s="281">
        <f>Eingaben!AT10</f>
        <v>4</v>
      </c>
      <c r="V24" s="190">
        <f>COUNTIF(E24,"&gt;0")+COUNTIF(G24,"&gt;0")+COUNTIF(I24,"&gt;0")+COUNTIF(K24,"&gt;0")+COUNTIF(M24,"&gt;0")+COUNTIF(Q24,"&gt;0")+COUNTIF(O24,"&gt;0")</f>
        <v>7</v>
      </c>
      <c r="W24" s="53"/>
      <c r="X24" s="53"/>
      <c r="Y24" s="53"/>
      <c r="Z24" s="53"/>
      <c r="AA24" s="6"/>
      <c r="AB24" s="6"/>
      <c r="AC24" s="6"/>
      <c r="AD24" s="6"/>
      <c r="AE24" s="6"/>
      <c r="AF24" s="6"/>
      <c r="AG24" s="6"/>
      <c r="AH24" s="6"/>
      <c r="AI24" s="6"/>
      <c r="AJ24" s="6"/>
      <c r="AK24" s="6"/>
      <c r="AL24" s="6"/>
      <c r="AM24" s="6"/>
      <c r="AN24" s="6"/>
      <c r="AO24" s="6"/>
      <c r="AP24" s="6"/>
      <c r="AQ24" s="6"/>
      <c r="AR24" s="6"/>
      <c r="AS24" s="8"/>
      <c r="AT24" s="8"/>
      <c r="AU24"/>
      <c r="AV24"/>
      <c r="AW24"/>
    </row>
    <row r="25" spans="2:49" s="4" customFormat="1" ht="19.5" customHeight="1">
      <c r="B25" s="3">
        <v>4</v>
      </c>
      <c r="C25" s="143" t="str">
        <f>Robin!$U$7</f>
        <v>Horbas Daniel</v>
      </c>
      <c r="D25" s="109" t="str">
        <f>Robin!$V$7</f>
        <v>07341</v>
      </c>
      <c r="E25" s="3">
        <f>Eingaben!AD11</f>
        <v>0</v>
      </c>
      <c r="F25" s="277">
        <f>Eingaben!AE11</f>
        <v>0</v>
      </c>
      <c r="G25" s="3">
        <f>Eingaben!AF11</f>
        <v>0</v>
      </c>
      <c r="H25" s="287">
        <f>Eingaben!AG11</f>
        <v>0</v>
      </c>
      <c r="I25" s="3">
        <f>Eingaben!AH11</f>
        <v>0</v>
      </c>
      <c r="J25" s="287">
        <f>Eingaben!AI11</f>
        <v>0</v>
      </c>
      <c r="K25" s="3">
        <f>Eingaben!AJ11</f>
        <v>0</v>
      </c>
      <c r="L25" s="287">
        <f>Eingaben!AK11</f>
        <v>0</v>
      </c>
      <c r="M25" s="3">
        <f>Eingaben!AL11</f>
        <v>0</v>
      </c>
      <c r="N25" s="287">
        <f>Eingaben!AM11</f>
        <v>0</v>
      </c>
      <c r="O25" s="3">
        <f>Eingaben!AN11</f>
        <v>146</v>
      </c>
      <c r="P25" s="287">
        <f>Eingaben!AO11</f>
        <v>1</v>
      </c>
      <c r="Q25" s="3">
        <f>Eingaben!AP11</f>
        <v>166</v>
      </c>
      <c r="R25" s="287">
        <f>Eingaben!AQ11</f>
        <v>0</v>
      </c>
      <c r="S25" s="284">
        <f>Eingaben!AR11</f>
        <v>0</v>
      </c>
      <c r="T25" s="3">
        <f>Eingaben!AS11</f>
        <v>312</v>
      </c>
      <c r="U25" s="281">
        <f>Eingaben!AT11</f>
        <v>1</v>
      </c>
      <c r="V25" s="190">
        <f>COUNTIF(E25,"&gt;0")+COUNTIF(G25,"&gt;0")+COUNTIF(I25,"&gt;0")+COUNTIF(K25,"&gt;0")+COUNTIF(M25,"&gt;0")+COUNTIF(Q25,"&gt;0")+COUNTIF(O25,"&gt;0")</f>
        <v>2</v>
      </c>
      <c r="W25" s="53"/>
      <c r="X25" s="53"/>
      <c r="Y25" s="53"/>
      <c r="Z25" s="53"/>
      <c r="AA25" s="6"/>
      <c r="AB25" s="6"/>
      <c r="AC25" s="6"/>
      <c r="AD25" s="6"/>
      <c r="AE25" s="6"/>
      <c r="AF25" s="6"/>
      <c r="AG25" s="6"/>
      <c r="AH25" s="6"/>
      <c r="AI25" s="6"/>
      <c r="AJ25" s="6"/>
      <c r="AK25" s="6"/>
      <c r="AL25" s="6"/>
      <c r="AM25" s="6"/>
      <c r="AN25" s="6"/>
      <c r="AO25" s="6"/>
      <c r="AP25" s="6"/>
      <c r="AQ25" s="6"/>
      <c r="AR25" s="6"/>
      <c r="AS25" s="8"/>
      <c r="AT25" s="8"/>
      <c r="AU25"/>
      <c r="AV25"/>
      <c r="AW25"/>
    </row>
    <row r="26" spans="2:49" s="4" customFormat="1" ht="19.5" customHeight="1">
      <c r="B26" s="3">
        <v>5</v>
      </c>
      <c r="C26" s="143" t="str">
        <f>Robin!$U$8</f>
        <v>Seck Roland</v>
      </c>
      <c r="D26" s="109" t="str">
        <f>Robin!$V$8</f>
        <v>07340</v>
      </c>
      <c r="E26" s="3">
        <f>Eingaben!AD12</f>
        <v>0</v>
      </c>
      <c r="F26" s="277">
        <f>Eingaben!AE12</f>
        <v>0</v>
      </c>
      <c r="G26" s="3">
        <f>Eingaben!AF12</f>
        <v>0</v>
      </c>
      <c r="H26" s="287">
        <f>Eingaben!AG12</f>
        <v>0</v>
      </c>
      <c r="I26" s="3">
        <f>Eingaben!AH12</f>
        <v>0</v>
      </c>
      <c r="J26" s="287">
        <f>Eingaben!AI12</f>
        <v>0</v>
      </c>
      <c r="K26" s="3">
        <f>Eingaben!AJ12</f>
        <v>179</v>
      </c>
      <c r="L26" s="287">
        <f>Eingaben!AK12</f>
        <v>0</v>
      </c>
      <c r="M26" s="3">
        <f>Eingaben!AL12</f>
        <v>141</v>
      </c>
      <c r="N26" s="287">
        <f>Eingaben!AM12</f>
        <v>0</v>
      </c>
      <c r="O26" s="3">
        <f>Eingaben!AN12</f>
        <v>190</v>
      </c>
      <c r="P26" s="287">
        <f>Eingaben!AO12</f>
        <v>1</v>
      </c>
      <c r="Q26" s="3">
        <f>Eingaben!AP12</f>
        <v>188</v>
      </c>
      <c r="R26" s="287">
        <f>Eingaben!AQ12</f>
        <v>1</v>
      </c>
      <c r="S26" s="284">
        <f>Eingaben!AR12</f>
        <v>0</v>
      </c>
      <c r="T26" s="3">
        <f>Eingaben!AS12</f>
        <v>698</v>
      </c>
      <c r="U26" s="281">
        <f>Eingaben!AT12</f>
        <v>2</v>
      </c>
      <c r="V26" s="190">
        <f>COUNTIF(E26,"&gt;0")+COUNTIF(G26,"&gt;0")+COUNTIF(I26,"&gt;0")+COUNTIF(K26,"&gt;0")+COUNTIF(M26,"&gt;0")+COUNTIF(Q26,"&gt;0")+COUNTIF(O26,"&gt;0")</f>
        <v>4</v>
      </c>
      <c r="W26" s="53"/>
      <c r="X26" s="53"/>
      <c r="Y26" s="53"/>
      <c r="Z26" s="53"/>
      <c r="AA26" s="6"/>
      <c r="AB26" s="6"/>
      <c r="AC26" s="6"/>
      <c r="AD26" s="6"/>
      <c r="AE26" s="6"/>
      <c r="AF26" s="6"/>
      <c r="AG26" s="6"/>
      <c r="AH26" s="6"/>
      <c r="AI26" s="6"/>
      <c r="AJ26" s="6"/>
      <c r="AK26" s="6"/>
      <c r="AL26" s="6"/>
      <c r="AM26" s="6"/>
      <c r="AN26" s="6"/>
      <c r="AO26" s="6"/>
      <c r="AP26" s="6"/>
      <c r="AQ26" s="6"/>
      <c r="AR26" s="6"/>
      <c r="AS26" s="8"/>
      <c r="AT26" s="8"/>
      <c r="AU26"/>
      <c r="AV26"/>
      <c r="AW26"/>
    </row>
    <row r="27" spans="2:49" s="6" customFormat="1" ht="18">
      <c r="B27" s="7"/>
      <c r="C27" s="7"/>
      <c r="D27" s="110"/>
      <c r="E27" s="15">
        <f>Eingaben!AD13</f>
        <v>0</v>
      </c>
      <c r="F27" s="158">
        <f>Eingaben!AE13</f>
        <v>0</v>
      </c>
      <c r="G27" s="15">
        <f>Eingaben!AF13</f>
        <v>0</v>
      </c>
      <c r="H27" s="158">
        <f>Eingaben!AG13</f>
        <v>0</v>
      </c>
      <c r="I27" s="15">
        <f>Eingaben!AH13</f>
        <v>0</v>
      </c>
      <c r="J27" s="158">
        <f>Eingaben!AI13</f>
        <v>0</v>
      </c>
      <c r="K27" s="15">
        <f>Eingaben!AJ13</f>
        <v>0</v>
      </c>
      <c r="L27" s="158">
        <f>Eingaben!AK13</f>
        <v>0</v>
      </c>
      <c r="M27" s="15">
        <f>Eingaben!AL13</f>
        <v>0</v>
      </c>
      <c r="N27" s="158">
        <f>Eingaben!AM13</f>
        <v>0</v>
      </c>
      <c r="O27" s="15">
        <f>Eingaben!AN13</f>
        <v>0</v>
      </c>
      <c r="P27" s="158">
        <f>Eingaben!AO13</f>
        <v>0</v>
      </c>
      <c r="Q27" s="15">
        <f>Eingaben!AP13</f>
        <v>0</v>
      </c>
      <c r="R27" s="158">
        <f>Eingaben!AQ13</f>
        <v>0</v>
      </c>
      <c r="S27" s="158"/>
      <c r="T27" s="15">
        <f>Eingaben!AS13</f>
        <v>0</v>
      </c>
      <c r="U27" s="280">
        <f>Eingaben!AT13</f>
        <v>0</v>
      </c>
      <c r="V27" s="53">
        <f>Eingaben!W13</f>
        <v>0</v>
      </c>
      <c r="W27" s="53"/>
      <c r="X27" s="53"/>
      <c r="Y27" s="53"/>
      <c r="Z27" s="53"/>
      <c r="AS27" s="8"/>
      <c r="AT27" s="8"/>
      <c r="AU27"/>
      <c r="AV27"/>
      <c r="AW27"/>
    </row>
    <row r="28" spans="3:46" ht="18">
      <c r="C28" s="9" t="s">
        <v>69</v>
      </c>
      <c r="D28" s="111"/>
      <c r="E28" s="3">
        <f>Eingaben!AD14</f>
        <v>562</v>
      </c>
      <c r="F28" s="280">
        <f>Eingaben!AE14</f>
        <v>3</v>
      </c>
      <c r="G28" s="3">
        <f>Eingaben!AF14</f>
        <v>596</v>
      </c>
      <c r="H28" s="280">
        <f>Eingaben!AG14</f>
        <v>2</v>
      </c>
      <c r="I28" s="3">
        <f>Eingaben!AH14</f>
        <v>560</v>
      </c>
      <c r="J28" s="280">
        <f>Eingaben!AI14</f>
        <v>1</v>
      </c>
      <c r="K28" s="3">
        <f>Eingaben!AJ14</f>
        <v>528</v>
      </c>
      <c r="L28" s="280">
        <f>Eingaben!AK14</f>
        <v>1</v>
      </c>
      <c r="M28" s="3">
        <f>Eingaben!AL14</f>
        <v>490</v>
      </c>
      <c r="N28" s="280">
        <f>Eingaben!AM14</f>
        <v>0</v>
      </c>
      <c r="O28" s="3">
        <f>Eingaben!AN14</f>
        <v>487</v>
      </c>
      <c r="P28" s="280">
        <f>Eingaben!AO14</f>
        <v>2</v>
      </c>
      <c r="Q28" s="3">
        <f>Eingaben!AP14</f>
        <v>515</v>
      </c>
      <c r="R28" s="280">
        <f>Eingaben!AQ14</f>
        <v>1</v>
      </c>
      <c r="S28" s="158"/>
      <c r="T28" s="3">
        <f>Eingaben!AS14</f>
        <v>3738</v>
      </c>
      <c r="U28" s="280">
        <f>Eingaben!AT14</f>
        <v>10</v>
      </c>
      <c r="V28" s="190">
        <f>COUNTIF(E22:E26,"&gt;0")+COUNTIF(G22:G26,"&gt;0")+COUNTIF(I22:I26,"&gt;0")+COUNTIF(K22:K26,"&gt;0")+COUNTIF(M22:M26,"&gt;0")+COUNTIF(Q22:Q26,"&gt;0")+COUNTIF(O22:O26,"&gt;0")</f>
        <v>20</v>
      </c>
      <c r="AB28" s="290"/>
      <c r="AN28" s="8"/>
      <c r="AO28" s="8"/>
      <c r="AP28" s="8"/>
      <c r="AQ28" s="8"/>
      <c r="AR28" s="8"/>
      <c r="AS28" s="8"/>
      <c r="AT28" s="8"/>
    </row>
    <row r="29" spans="3:49" s="6" customFormat="1" ht="18">
      <c r="C29" s="9" t="s">
        <v>70</v>
      </c>
      <c r="D29" s="111"/>
      <c r="E29"/>
      <c r="F29" s="280">
        <f>Eingaben!AE15</f>
        <v>2</v>
      </c>
      <c r="G29"/>
      <c r="H29" s="280">
        <f>Eingaben!AG15</f>
        <v>0</v>
      </c>
      <c r="I29"/>
      <c r="J29" s="280">
        <f>Eingaben!AI15</f>
        <v>0</v>
      </c>
      <c r="K29"/>
      <c r="L29" s="280">
        <f>Eingaben!AK15</f>
        <v>0</v>
      </c>
      <c r="M29"/>
      <c r="N29" s="280">
        <f>Eingaben!AM15</f>
        <v>0</v>
      </c>
      <c r="O29"/>
      <c r="P29" s="280">
        <f>Eingaben!AO15</f>
        <v>2</v>
      </c>
      <c r="Q29"/>
      <c r="R29" s="280">
        <f>Eingaben!AQ15</f>
        <v>0</v>
      </c>
      <c r="S29" s="157"/>
      <c r="T29" s="258">
        <f>Eingaben!AS15</f>
        <v>0</v>
      </c>
      <c r="U29" s="283">
        <f>Eingaben!AT15</f>
        <v>4</v>
      </c>
      <c r="V29" s="53"/>
      <c r="W29" s="53"/>
      <c r="X29" s="53"/>
      <c r="Y29" s="53"/>
      <c r="Z29" s="53"/>
      <c r="AS29" s="8"/>
      <c r="AT29" s="8"/>
      <c r="AU29"/>
      <c r="AV29"/>
      <c r="AW29"/>
    </row>
    <row r="30" spans="3:49" s="6" customFormat="1" ht="18">
      <c r="C30" s="9" t="s">
        <v>66</v>
      </c>
      <c r="D30" s="111"/>
      <c r="E30" s="5">
        <f>Eingaben!AD16</f>
        <v>0</v>
      </c>
      <c r="F30" s="274">
        <f>Eingaben!AE16</f>
        <v>5</v>
      </c>
      <c r="G30" s="288">
        <f>Eingaben!AF16</f>
        <v>0</v>
      </c>
      <c r="H30" s="274">
        <f>Eingaben!AG16</f>
        <v>2</v>
      </c>
      <c r="I30" s="288">
        <f>Eingaben!AH16</f>
        <v>0</v>
      </c>
      <c r="J30" s="274">
        <f>Eingaben!AI16</f>
        <v>1</v>
      </c>
      <c r="K30" s="288">
        <f>Eingaben!AJ16</f>
        <v>0</v>
      </c>
      <c r="L30" s="274">
        <f>Eingaben!AK16</f>
        <v>1</v>
      </c>
      <c r="M30" s="288">
        <f>Eingaben!AL16</f>
        <v>0</v>
      </c>
      <c r="N30" s="274">
        <f>Eingaben!AM16</f>
        <v>0</v>
      </c>
      <c r="O30" s="288">
        <f>Eingaben!AN16</f>
        <v>0</v>
      </c>
      <c r="P30" s="274">
        <f>Eingaben!AO16</f>
        <v>4</v>
      </c>
      <c r="Q30" s="288">
        <f>Eingaben!AP16</f>
        <v>0</v>
      </c>
      <c r="R30" s="274">
        <f>Eingaben!AQ16</f>
        <v>1</v>
      </c>
      <c r="S30" s="274"/>
      <c r="T30" s="276"/>
      <c r="U30" s="289">
        <f>Eingaben!AT16</f>
        <v>14</v>
      </c>
      <c r="V30" s="53"/>
      <c r="W30" s="53"/>
      <c r="X30" s="53"/>
      <c r="Y30" s="53"/>
      <c r="Z30" s="53"/>
      <c r="AS30" s="8"/>
      <c r="AT30" s="8"/>
      <c r="AU30"/>
      <c r="AV30"/>
      <c r="AW30"/>
    </row>
    <row r="31" spans="3:49" s="6" customFormat="1" ht="18">
      <c r="C31" s="9"/>
      <c r="D31" s="111"/>
      <c r="E31" s="5"/>
      <c r="F31" s="158"/>
      <c r="G31" s="5"/>
      <c r="H31" s="158"/>
      <c r="I31" s="5"/>
      <c r="J31" s="158"/>
      <c r="K31" s="5"/>
      <c r="L31" s="158"/>
      <c r="M31" s="5"/>
      <c r="N31" s="158"/>
      <c r="O31" s="5"/>
      <c r="P31" s="158"/>
      <c r="Q31" s="5"/>
      <c r="R31" s="158"/>
      <c r="S31" s="158"/>
      <c r="T31" s="392" t="s">
        <v>6</v>
      </c>
      <c r="U31" s="392"/>
      <c r="V31" s="53"/>
      <c r="W31" s="53"/>
      <c r="X31" s="53"/>
      <c r="Y31" s="53"/>
      <c r="Z31" s="53"/>
      <c r="AS31" s="8"/>
      <c r="AT31" s="8"/>
      <c r="AU31"/>
      <c r="AV31"/>
      <c r="AW31"/>
    </row>
    <row r="32" spans="3:49" s="6" customFormat="1" ht="18">
      <c r="C32"/>
      <c r="D32"/>
      <c r="E32"/>
      <c r="F32" s="213"/>
      <c r="G32"/>
      <c r="H32" s="213"/>
      <c r="I32"/>
      <c r="J32" s="213"/>
      <c r="K32"/>
      <c r="L32" s="213"/>
      <c r="M32"/>
      <c r="N32" s="213"/>
      <c r="O32"/>
      <c r="P32" s="213"/>
      <c r="Q32"/>
      <c r="R32" s="213"/>
      <c r="S32" s="213"/>
      <c r="T32" s="403">
        <f>Eingaben!$AW$14</f>
        <v>178</v>
      </c>
      <c r="U32" s="404"/>
      <c r="V32" s="53"/>
      <c r="W32" s="53"/>
      <c r="X32" s="53"/>
      <c r="Y32" s="53"/>
      <c r="Z32" s="53"/>
      <c r="AS32" s="8"/>
      <c r="AT32" s="8"/>
      <c r="AU32"/>
      <c r="AV32"/>
      <c r="AW32"/>
    </row>
    <row r="33" spans="2:49" s="17" customFormat="1" ht="7.5" customHeight="1" outlineLevel="1" thickBot="1">
      <c r="B33" s="18"/>
      <c r="C33" s="19"/>
      <c r="D33" s="20"/>
      <c r="E33" s="19"/>
      <c r="F33" s="164"/>
      <c r="G33" s="20"/>
      <c r="H33" s="164"/>
      <c r="I33" s="19"/>
      <c r="J33" s="164"/>
      <c r="K33" s="19"/>
      <c r="L33" s="164"/>
      <c r="M33" s="19"/>
      <c r="N33" s="164"/>
      <c r="O33" s="19"/>
      <c r="P33" s="164"/>
      <c r="Q33" s="19"/>
      <c r="R33" s="164"/>
      <c r="S33" s="164"/>
      <c r="T33" s="19"/>
      <c r="U33" s="164"/>
      <c r="V33" s="35"/>
      <c r="W33" s="35"/>
      <c r="X33" s="35"/>
      <c r="Y33" s="35"/>
      <c r="Z33" s="35"/>
      <c r="AA33" s="37"/>
      <c r="AB33" s="35"/>
      <c r="AC33" s="35"/>
      <c r="AD33" s="35"/>
      <c r="AE33" s="35"/>
      <c r="AF33" s="35"/>
      <c r="AG33" s="35"/>
      <c r="AH33" s="35"/>
      <c r="AI33" s="35"/>
      <c r="AJ33" s="35"/>
      <c r="AK33" s="35"/>
      <c r="AL33" s="35"/>
      <c r="AM33" s="35"/>
      <c r="AN33" s="22"/>
      <c r="AO33" s="38"/>
      <c r="AP33" s="22"/>
      <c r="AQ33" s="22"/>
      <c r="AR33" s="23"/>
      <c r="AS33" s="8"/>
      <c r="AT33" s="8"/>
      <c r="AU33"/>
      <c r="AV33"/>
      <c r="AW33"/>
    </row>
    <row r="34" spans="2:49" s="17" customFormat="1" ht="7.5" customHeight="1" outlineLevel="1" thickTop="1">
      <c r="B34" s="24"/>
      <c r="C34" s="25"/>
      <c r="D34" s="26"/>
      <c r="E34" s="25"/>
      <c r="F34" s="216"/>
      <c r="G34" s="26"/>
      <c r="H34" s="168"/>
      <c r="I34" s="26"/>
      <c r="J34" s="168"/>
      <c r="K34" s="25"/>
      <c r="L34" s="168"/>
      <c r="M34" s="25"/>
      <c r="N34" s="168"/>
      <c r="O34" s="25"/>
      <c r="P34" s="168"/>
      <c r="Q34" s="25"/>
      <c r="R34" s="168"/>
      <c r="S34" s="168"/>
      <c r="T34" s="25"/>
      <c r="U34" s="168"/>
      <c r="V34" s="35"/>
      <c r="W34" s="35"/>
      <c r="X34" s="35"/>
      <c r="Y34" s="35"/>
      <c r="Z34" s="35"/>
      <c r="AA34" s="37"/>
      <c r="AB34" s="35"/>
      <c r="AC34" s="35"/>
      <c r="AD34" s="35"/>
      <c r="AE34" s="35"/>
      <c r="AF34" s="35"/>
      <c r="AG34" s="35"/>
      <c r="AH34" s="35"/>
      <c r="AI34" s="35"/>
      <c r="AJ34" s="35"/>
      <c r="AK34" s="35"/>
      <c r="AL34" s="35"/>
      <c r="AM34" s="35"/>
      <c r="AN34" s="22"/>
      <c r="AO34" s="38"/>
      <c r="AP34" s="22"/>
      <c r="AQ34" s="22"/>
      <c r="AR34" s="23"/>
      <c r="AS34" s="8"/>
      <c r="AT34" s="8"/>
      <c r="AU34"/>
      <c r="AV34"/>
      <c r="AW34"/>
    </row>
    <row r="35" spans="2:49" s="17" customFormat="1" ht="20.25" customHeight="1" outlineLevel="1">
      <c r="B35" s="27"/>
      <c r="E35" s="28"/>
      <c r="F35" s="208"/>
      <c r="G35" s="42" t="str">
        <f>G3</f>
        <v>Club - Pokal  Finale 2007</v>
      </c>
      <c r="H35" s="208"/>
      <c r="I35" s="28"/>
      <c r="J35" s="208"/>
      <c r="K35" s="28"/>
      <c r="L35" s="208"/>
      <c r="M35" s="28"/>
      <c r="N35" s="208"/>
      <c r="O35" s="28"/>
      <c r="P35" s="208"/>
      <c r="Q35" s="28"/>
      <c r="R35" s="208"/>
      <c r="S35" s="208"/>
      <c r="T35" s="28"/>
      <c r="U35" s="214"/>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8"/>
      <c r="AR35" s="23"/>
      <c r="AS35" s="8"/>
      <c r="AT35" s="8"/>
      <c r="AU35"/>
      <c r="AV35"/>
      <c r="AW35"/>
    </row>
    <row r="36" spans="2:49" s="17" customFormat="1" ht="12" customHeight="1" outlineLevel="1">
      <c r="B36" s="27"/>
      <c r="C36" s="30">
        <f ca="1">NOW()</f>
        <v>39300.68422534722</v>
      </c>
      <c r="E36" s="29"/>
      <c r="F36" s="217"/>
      <c r="G36" s="29"/>
      <c r="H36" s="176"/>
      <c r="I36" s="29"/>
      <c r="J36" s="176"/>
      <c r="K36" s="31"/>
      <c r="L36" s="176"/>
      <c r="N36" s="176"/>
      <c r="O36" s="29"/>
      <c r="Q36" s="29"/>
      <c r="R36" s="222" t="s">
        <v>252</v>
      </c>
      <c r="S36" s="222"/>
      <c r="T36" s="29"/>
      <c r="U36" s="176"/>
      <c r="V36" s="35"/>
      <c r="W36" s="35"/>
      <c r="X36" s="35"/>
      <c r="Y36" s="35"/>
      <c r="Z36" s="35"/>
      <c r="AA36" s="117"/>
      <c r="AB36" s="117"/>
      <c r="AC36" s="35"/>
      <c r="AD36" s="35"/>
      <c r="AE36" s="35"/>
      <c r="AF36" s="35"/>
      <c r="AG36" s="35"/>
      <c r="AH36" s="35"/>
      <c r="AI36" s="117"/>
      <c r="AJ36" s="35"/>
      <c r="AK36" s="35"/>
      <c r="AL36" s="35"/>
      <c r="AM36" s="35"/>
      <c r="AN36" s="35"/>
      <c r="AO36" s="37"/>
      <c r="AP36" s="35"/>
      <c r="AQ36" s="35"/>
      <c r="AR36" s="23"/>
      <c r="AS36" s="8"/>
      <c r="AT36" s="8"/>
      <c r="AU36"/>
      <c r="AV36"/>
      <c r="AW36"/>
    </row>
    <row r="37" spans="3:49" s="17" customFormat="1" ht="20.25" customHeight="1" outlineLevel="1">
      <c r="C37" s="162">
        <f>C5</f>
        <v>39264</v>
      </c>
      <c r="E37" s="32"/>
      <c r="F37" s="218"/>
      <c r="H37" s="172"/>
      <c r="J37" s="172"/>
      <c r="K37" s="42"/>
      <c r="L37" s="176"/>
      <c r="N37" s="172"/>
      <c r="O37" s="259" t="str">
        <f>O5</f>
        <v>Mainfranken Bowling Bamberg</v>
      </c>
      <c r="P37" s="172"/>
      <c r="R37" s="172"/>
      <c r="S37" s="172"/>
      <c r="T37" s="32"/>
      <c r="U37" s="209"/>
      <c r="V37" s="117"/>
      <c r="W37" s="117"/>
      <c r="X37" s="35"/>
      <c r="Y37" s="117"/>
      <c r="Z37" s="117"/>
      <c r="AA37" s="118"/>
      <c r="AB37" s="119"/>
      <c r="AC37" s="119"/>
      <c r="AD37" s="117"/>
      <c r="AE37" s="119"/>
      <c r="AF37" s="119"/>
      <c r="AG37" s="119"/>
      <c r="AH37" s="119"/>
      <c r="AI37" s="119"/>
      <c r="AJ37" s="119"/>
      <c r="AK37" s="119"/>
      <c r="AL37" s="119"/>
      <c r="AM37" s="119"/>
      <c r="AN37" s="119"/>
      <c r="AO37" s="120"/>
      <c r="AP37" s="121"/>
      <c r="AQ37" s="119"/>
      <c r="AR37" s="122"/>
      <c r="AS37" s="8"/>
      <c r="AT37" s="8"/>
      <c r="AU37"/>
      <c r="AV37"/>
      <c r="AW37"/>
    </row>
    <row r="38" spans="2:247" s="33" customFormat="1" ht="7.5" customHeight="1" outlineLevel="1" thickBot="1">
      <c r="B38" s="34"/>
      <c r="C38" s="35"/>
      <c r="D38" s="36"/>
      <c r="E38" s="35"/>
      <c r="F38" s="210"/>
      <c r="G38" s="36"/>
      <c r="H38" s="210"/>
      <c r="I38" s="35"/>
      <c r="J38" s="210"/>
      <c r="K38" s="35"/>
      <c r="L38" s="210"/>
      <c r="M38" s="35"/>
      <c r="N38" s="210"/>
      <c r="O38" s="35"/>
      <c r="P38" s="210"/>
      <c r="Q38" s="35"/>
      <c r="R38" s="210"/>
      <c r="S38" s="210"/>
      <c r="T38" s="35"/>
      <c r="U38" s="210"/>
      <c r="V38" s="52"/>
      <c r="W38" s="52"/>
      <c r="X38" s="52"/>
      <c r="Y38" s="52"/>
      <c r="Z38" s="52"/>
      <c r="AA38" s="37"/>
      <c r="AB38" s="35"/>
      <c r="AC38" s="35"/>
      <c r="AD38" s="35"/>
      <c r="AE38" s="35"/>
      <c r="AF38" s="35"/>
      <c r="AG38" s="35"/>
      <c r="AH38" s="35"/>
      <c r="AI38" s="35"/>
      <c r="AJ38" s="35"/>
      <c r="AK38" s="35"/>
      <c r="AL38" s="35"/>
      <c r="AM38" s="35"/>
      <c r="AN38" s="22"/>
      <c r="AO38" s="38"/>
      <c r="AP38" s="22"/>
      <c r="AQ38" s="22"/>
      <c r="AR38" s="22"/>
      <c r="AS38" s="8"/>
      <c r="AT38" s="8"/>
      <c r="AU38"/>
      <c r="AV38"/>
      <c r="AW38"/>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row>
    <row r="39" spans="2:247" s="33" customFormat="1" ht="7.5" customHeight="1" outlineLevel="1" thickTop="1">
      <c r="B39" s="24"/>
      <c r="C39" s="25"/>
      <c r="D39" s="39"/>
      <c r="E39" s="25"/>
      <c r="F39" s="168"/>
      <c r="G39" s="39"/>
      <c r="H39" s="168"/>
      <c r="I39" s="25"/>
      <c r="J39" s="168"/>
      <c r="K39" s="25"/>
      <c r="L39" s="168"/>
      <c r="M39" s="25"/>
      <c r="N39" s="168"/>
      <c r="O39" s="25"/>
      <c r="P39" s="168"/>
      <c r="Q39" s="25"/>
      <c r="R39" s="168"/>
      <c r="S39" s="168"/>
      <c r="T39" s="25"/>
      <c r="U39" s="168"/>
      <c r="V39" s="52"/>
      <c r="W39" s="52"/>
      <c r="X39" s="52"/>
      <c r="Y39" s="52"/>
      <c r="Z39" s="52"/>
      <c r="AA39" s="37"/>
      <c r="AB39" s="35"/>
      <c r="AC39" s="35"/>
      <c r="AD39" s="35"/>
      <c r="AE39" s="35"/>
      <c r="AF39" s="35"/>
      <c r="AG39" s="35"/>
      <c r="AH39" s="35"/>
      <c r="AI39" s="35"/>
      <c r="AJ39" s="35"/>
      <c r="AK39" s="35"/>
      <c r="AL39" s="35"/>
      <c r="AM39" s="35"/>
      <c r="AN39" s="22"/>
      <c r="AO39" s="38"/>
      <c r="AP39" s="22"/>
      <c r="AQ39" s="22"/>
      <c r="AR39" s="22"/>
      <c r="AS39" s="8"/>
      <c r="AT39" s="8"/>
      <c r="AU39"/>
      <c r="AV39"/>
      <c r="AW39"/>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row>
    <row r="40" spans="2:247" s="149" customFormat="1" ht="28.5" outlineLevel="1">
      <c r="B40" s="147"/>
      <c r="C40" s="148" t="s">
        <v>32</v>
      </c>
      <c r="E40" s="150"/>
      <c r="F40" s="219"/>
      <c r="G40" s="148" t="str">
        <f>G8</f>
        <v>Gruppe 2</v>
      </c>
      <c r="H40" s="211"/>
      <c r="J40" s="221"/>
      <c r="K40" s="150"/>
      <c r="L40" s="211"/>
      <c r="M40" s="150"/>
      <c r="N40" s="221"/>
      <c r="P40" s="221"/>
      <c r="R40" s="221"/>
      <c r="S40" s="221"/>
      <c r="T40" s="150"/>
      <c r="U40" s="211"/>
      <c r="V40" s="147"/>
      <c r="W40" s="147"/>
      <c r="X40" s="147"/>
      <c r="Y40" s="147"/>
      <c r="Z40" s="147"/>
      <c r="AA40" s="151"/>
      <c r="AB40" s="150"/>
      <c r="AC40" s="150"/>
      <c r="AD40" s="150"/>
      <c r="AE40" s="150"/>
      <c r="AF40" s="150"/>
      <c r="AG40" s="150"/>
      <c r="AH40" s="150"/>
      <c r="AI40" s="150"/>
      <c r="AJ40" s="150"/>
      <c r="AK40" s="150"/>
      <c r="AL40" s="150"/>
      <c r="AM40" s="150"/>
      <c r="AN40" s="152"/>
      <c r="AO40" s="153"/>
      <c r="AP40" s="152"/>
      <c r="AQ40" s="152"/>
      <c r="AR40" s="152"/>
      <c r="AS40" s="154"/>
      <c r="AT40" s="154"/>
      <c r="AU40" s="155"/>
      <c r="AV40" s="155"/>
      <c r="AW40" s="155"/>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156"/>
      <c r="EK40" s="156"/>
      <c r="EL40" s="156"/>
      <c r="EM40" s="156"/>
      <c r="EN40" s="156"/>
      <c r="EO40" s="156"/>
      <c r="EP40" s="156"/>
      <c r="EQ40" s="156"/>
      <c r="ER40" s="156"/>
      <c r="ES40" s="156"/>
      <c r="ET40" s="156"/>
      <c r="EU40" s="156"/>
      <c r="EV40" s="156"/>
      <c r="EW40" s="156"/>
      <c r="EX40" s="156"/>
      <c r="EY40" s="156"/>
      <c r="EZ40" s="156"/>
      <c r="FA40" s="156"/>
      <c r="FB40" s="156"/>
      <c r="FC40" s="156"/>
      <c r="FD40" s="156"/>
      <c r="FE40" s="156"/>
      <c r="FF40" s="156"/>
      <c r="FG40" s="156"/>
      <c r="FH40" s="156"/>
      <c r="FI40" s="156"/>
      <c r="FJ40" s="156"/>
      <c r="FK40" s="156"/>
      <c r="FL40" s="156"/>
      <c r="FM40" s="156"/>
      <c r="FN40" s="156"/>
      <c r="FO40" s="156"/>
      <c r="FP40" s="156"/>
      <c r="FQ40" s="156"/>
      <c r="FR40" s="156"/>
      <c r="FS40" s="156"/>
      <c r="FT40" s="156"/>
      <c r="FU40" s="156"/>
      <c r="FV40" s="156"/>
      <c r="FW40" s="156"/>
      <c r="FX40" s="156"/>
      <c r="FY40" s="156"/>
      <c r="FZ40" s="156"/>
      <c r="GA40" s="156"/>
      <c r="GB40" s="156"/>
      <c r="GC40" s="156"/>
      <c r="GD40" s="156"/>
      <c r="GE40" s="156"/>
      <c r="GF40" s="156"/>
      <c r="GG40" s="156"/>
      <c r="GH40" s="156"/>
      <c r="GI40" s="156"/>
      <c r="GJ40" s="156"/>
      <c r="GK40" s="156"/>
      <c r="GL40" s="156"/>
      <c r="GM40" s="156"/>
      <c r="GN40" s="156"/>
      <c r="GO40" s="156"/>
      <c r="GP40" s="156"/>
      <c r="GQ40" s="156"/>
      <c r="GR40" s="156"/>
      <c r="GS40" s="156"/>
      <c r="GT40" s="156"/>
      <c r="GU40" s="156"/>
      <c r="GV40" s="156"/>
      <c r="GW40" s="156"/>
      <c r="GX40" s="156"/>
      <c r="GY40" s="156"/>
      <c r="GZ40" s="156"/>
      <c r="HA40" s="156"/>
      <c r="HB40" s="156"/>
      <c r="HC40" s="156"/>
      <c r="HD40" s="156"/>
      <c r="HE40" s="156"/>
      <c r="HF40" s="156"/>
      <c r="HG40" s="156"/>
      <c r="HH40" s="156"/>
      <c r="HI40" s="156"/>
      <c r="HJ40" s="156"/>
      <c r="HK40" s="156"/>
      <c r="HL40" s="156"/>
      <c r="HM40" s="156"/>
      <c r="HN40" s="156"/>
      <c r="HO40" s="156"/>
      <c r="HP40" s="156"/>
      <c r="HQ40" s="156"/>
      <c r="HR40" s="156"/>
      <c r="HS40" s="156"/>
      <c r="HT40" s="156"/>
      <c r="HU40" s="156"/>
      <c r="HV40" s="156"/>
      <c r="HW40" s="156"/>
      <c r="HX40" s="156"/>
      <c r="HY40" s="156"/>
      <c r="HZ40" s="156"/>
      <c r="IA40" s="156"/>
      <c r="IB40" s="156"/>
      <c r="IC40" s="156"/>
      <c r="ID40" s="156"/>
      <c r="IE40" s="156"/>
      <c r="IF40" s="156"/>
      <c r="IG40" s="156"/>
      <c r="IH40" s="156"/>
      <c r="II40" s="156"/>
      <c r="IJ40" s="156"/>
      <c r="IK40" s="156"/>
      <c r="IL40" s="156"/>
      <c r="IM40" s="156"/>
    </row>
    <row r="41" spans="2:247" s="33" customFormat="1" ht="7.5" customHeight="1" outlineLevel="1" thickBot="1">
      <c r="B41" s="18"/>
      <c r="C41" s="19"/>
      <c r="D41" s="20"/>
      <c r="E41" s="19"/>
      <c r="F41" s="164"/>
      <c r="G41" s="20"/>
      <c r="H41" s="164"/>
      <c r="I41" s="19"/>
      <c r="J41" s="164"/>
      <c r="K41" s="19"/>
      <c r="L41" s="164"/>
      <c r="M41" s="19"/>
      <c r="N41" s="164"/>
      <c r="O41" s="19"/>
      <c r="P41" s="164"/>
      <c r="Q41" s="19"/>
      <c r="R41" s="164"/>
      <c r="S41" s="164"/>
      <c r="T41" s="19"/>
      <c r="U41" s="164"/>
      <c r="V41" s="52"/>
      <c r="W41" s="52"/>
      <c r="X41" s="52"/>
      <c r="Y41" s="52"/>
      <c r="Z41" s="52"/>
      <c r="AA41" s="37"/>
      <c r="AB41" s="35"/>
      <c r="AC41" s="35"/>
      <c r="AD41" s="35"/>
      <c r="AE41" s="35"/>
      <c r="AF41" s="35"/>
      <c r="AG41" s="35"/>
      <c r="AH41" s="35"/>
      <c r="AI41" s="35"/>
      <c r="AJ41" s="35"/>
      <c r="AK41" s="35"/>
      <c r="AL41" s="35"/>
      <c r="AM41" s="35"/>
      <c r="AN41" s="22"/>
      <c r="AO41" s="38"/>
      <c r="AP41" s="22"/>
      <c r="AQ41" s="22"/>
      <c r="AR41" s="22"/>
      <c r="AS41" s="8"/>
      <c r="AT41" s="8"/>
      <c r="AU41"/>
      <c r="AV41"/>
      <c r="AW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row>
    <row r="42" spans="2:247" s="33" customFormat="1" ht="7.5" customHeight="1" thickTop="1">
      <c r="B42" s="34"/>
      <c r="C42" s="35"/>
      <c r="D42" s="36"/>
      <c r="E42" s="35"/>
      <c r="F42" s="210"/>
      <c r="G42" s="36"/>
      <c r="H42" s="210"/>
      <c r="I42" s="35"/>
      <c r="J42" s="210"/>
      <c r="K42" s="35"/>
      <c r="L42" s="210"/>
      <c r="M42" s="35"/>
      <c r="N42" s="210"/>
      <c r="O42" s="35"/>
      <c r="P42" s="210"/>
      <c r="Q42" s="35"/>
      <c r="R42" s="210"/>
      <c r="S42" s="210"/>
      <c r="T42" s="35"/>
      <c r="U42" s="210"/>
      <c r="V42" s="52"/>
      <c r="W42" s="52"/>
      <c r="X42" s="52"/>
      <c r="Y42" s="52"/>
      <c r="Z42" s="52"/>
      <c r="AA42" s="37"/>
      <c r="AB42" s="35"/>
      <c r="AC42" s="35"/>
      <c r="AD42" s="35"/>
      <c r="AE42" s="35"/>
      <c r="AF42" s="35"/>
      <c r="AG42" s="35"/>
      <c r="AH42" s="35"/>
      <c r="AI42" s="35"/>
      <c r="AJ42" s="35"/>
      <c r="AK42" s="35"/>
      <c r="AL42" s="35"/>
      <c r="AM42" s="35"/>
      <c r="AN42" s="22"/>
      <c r="AO42" s="38"/>
      <c r="AP42" s="22"/>
      <c r="AQ42" s="22"/>
      <c r="AR42" s="22"/>
      <c r="AS42" s="8"/>
      <c r="AT42" s="8"/>
      <c r="AU42"/>
      <c r="AV42"/>
      <c r="AW42"/>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c r="IM42" s="41"/>
    </row>
    <row r="43" spans="2:49" s="4" customFormat="1" ht="18">
      <c r="B43" s="2" t="s">
        <v>13</v>
      </c>
      <c r="C43" s="65"/>
      <c r="D43" s="112" t="s">
        <v>0</v>
      </c>
      <c r="E43" s="392">
        <f>Robin!$Z$2</f>
        <v>8</v>
      </c>
      <c r="F43" s="392"/>
      <c r="G43" s="392">
        <f>Robin!$AC$2</f>
        <v>10</v>
      </c>
      <c r="H43" s="392"/>
      <c r="I43" s="392">
        <f>Robin!$AD$2</f>
        <v>11</v>
      </c>
      <c r="J43" s="392"/>
      <c r="K43" s="392">
        <f>Robin!$AA$2</f>
        <v>9</v>
      </c>
      <c r="L43" s="392"/>
      <c r="M43" s="392">
        <f>Robin!$AF$2</f>
        <v>12</v>
      </c>
      <c r="N43" s="392"/>
      <c r="O43" s="392">
        <f>Robin!$X$2</f>
        <v>7</v>
      </c>
      <c r="P43" s="392"/>
      <c r="Q43" s="392">
        <f>Robin!$AG$2</f>
        <v>13</v>
      </c>
      <c r="R43" s="392"/>
      <c r="S43" s="5"/>
      <c r="T43" s="2"/>
      <c r="U43" s="212"/>
      <c r="V43" s="53"/>
      <c r="W43" s="53"/>
      <c r="X43" s="53"/>
      <c r="Y43" s="53"/>
      <c r="Z43" s="53"/>
      <c r="AA43" s="6"/>
      <c r="AB43" s="6"/>
      <c r="AC43" s="6"/>
      <c r="AD43" s="6"/>
      <c r="AE43" s="6"/>
      <c r="AF43" s="6"/>
      <c r="AG43" s="6"/>
      <c r="AH43" s="6"/>
      <c r="AI43" s="6"/>
      <c r="AJ43" s="6"/>
      <c r="AK43" s="6"/>
      <c r="AL43" s="6"/>
      <c r="AM43" s="6"/>
      <c r="AN43" s="6"/>
      <c r="AO43" s="6"/>
      <c r="AP43" s="6"/>
      <c r="AQ43" s="6"/>
      <c r="AR43" s="6"/>
      <c r="AS43" s="8"/>
      <c r="AT43" s="8"/>
      <c r="AU43"/>
      <c r="AV43"/>
      <c r="AW43"/>
    </row>
    <row r="44" spans="3:49" s="4" customFormat="1" ht="21" customHeight="1">
      <c r="C44" s="66"/>
      <c r="D44" s="113"/>
      <c r="E44" s="400" t="str">
        <f>Robin!$U$33</f>
        <v>Comet Nürnberg 1</v>
      </c>
      <c r="F44" s="394"/>
      <c r="G44" s="400" t="str">
        <f>Robin!$U$21</f>
        <v>Münchner Kindl</v>
      </c>
      <c r="H44" s="394"/>
      <c r="I44" s="400" t="str">
        <f>Robin!$U$3</f>
        <v>Schanzer Ingolstadt</v>
      </c>
      <c r="J44" s="394"/>
      <c r="K44" s="400" t="str">
        <f>Robin!$U$45</f>
        <v>Raubritter Buster</v>
      </c>
      <c r="L44" s="394"/>
      <c r="M44" s="400" t="str">
        <f>Robin!$U$15</f>
        <v>Highroller Rosenheim 2</v>
      </c>
      <c r="N44" s="394"/>
      <c r="O44" s="400" t="str">
        <f>Robin!$U$27</f>
        <v>RW Lichtenhof Stein 1</v>
      </c>
      <c r="P44" s="394"/>
      <c r="Q44" s="400" t="str">
        <f>Robin!$U$39</f>
        <v>DJK Rimpar 1</v>
      </c>
      <c r="R44" s="394"/>
      <c r="S44" s="262"/>
      <c r="U44" s="212"/>
      <c r="V44" s="53"/>
      <c r="W44" s="53"/>
      <c r="X44" s="53"/>
      <c r="Y44" s="53"/>
      <c r="Z44" s="53"/>
      <c r="AA44" s="6"/>
      <c r="AB44" s="6"/>
      <c r="AC44" s="6"/>
      <c r="AD44" s="6"/>
      <c r="AE44" s="6"/>
      <c r="AF44" s="6"/>
      <c r="AG44" s="6"/>
      <c r="AH44" s="6"/>
      <c r="AI44" s="6"/>
      <c r="AJ44" s="6"/>
      <c r="AK44" s="6"/>
      <c r="AL44" s="6"/>
      <c r="AM44" s="6"/>
      <c r="AN44" s="6"/>
      <c r="AO44" s="6"/>
      <c r="AP44" s="6"/>
      <c r="AQ44" s="6"/>
      <c r="AR44" s="6"/>
      <c r="AS44" s="8"/>
      <c r="AT44" s="8"/>
      <c r="AU44"/>
      <c r="AV44"/>
      <c r="AW44"/>
    </row>
    <row r="45" spans="3:49" s="4" customFormat="1" ht="21" customHeight="1">
      <c r="C45" s="2"/>
      <c r="D45" s="113"/>
      <c r="E45" s="401"/>
      <c r="F45" s="396"/>
      <c r="G45" s="401"/>
      <c r="H45" s="396"/>
      <c r="I45" s="401"/>
      <c r="J45" s="396"/>
      <c r="K45" s="401"/>
      <c r="L45" s="396"/>
      <c r="M45" s="401"/>
      <c r="N45" s="396"/>
      <c r="O45" s="401"/>
      <c r="P45" s="396"/>
      <c r="Q45" s="401"/>
      <c r="R45" s="396"/>
      <c r="S45" s="262"/>
      <c r="U45" s="212"/>
      <c r="V45" s="53"/>
      <c r="W45" s="53"/>
      <c r="X45" s="53"/>
      <c r="Y45" s="53"/>
      <c r="Z45" s="53"/>
      <c r="AA45" s="6"/>
      <c r="AB45" s="6"/>
      <c r="AC45" s="6"/>
      <c r="AD45" s="6"/>
      <c r="AE45" s="6"/>
      <c r="AF45" s="6"/>
      <c r="AG45" s="6"/>
      <c r="AH45" s="6"/>
      <c r="AI45" s="6"/>
      <c r="AJ45" s="6"/>
      <c r="AK45" s="6"/>
      <c r="AL45" s="6"/>
      <c r="AM45" s="6"/>
      <c r="AN45" s="6"/>
      <c r="AO45" s="6"/>
      <c r="AP45" s="6"/>
      <c r="AQ45" s="6"/>
      <c r="AR45" s="6"/>
      <c r="AS45" s="8"/>
      <c r="AT45" s="8"/>
      <c r="AU45"/>
      <c r="AV45"/>
      <c r="AW45"/>
    </row>
    <row r="46" spans="3:49" s="4" customFormat="1" ht="21" customHeight="1">
      <c r="C46" s="2"/>
      <c r="D46" s="113"/>
      <c r="E46" s="401"/>
      <c r="F46" s="396"/>
      <c r="G46" s="401"/>
      <c r="H46" s="396"/>
      <c r="I46" s="401"/>
      <c r="J46" s="396"/>
      <c r="K46" s="401"/>
      <c r="L46" s="396"/>
      <c r="M46" s="401"/>
      <c r="N46" s="396"/>
      <c r="O46" s="401"/>
      <c r="P46" s="396"/>
      <c r="Q46" s="401"/>
      <c r="R46" s="396"/>
      <c r="S46" s="262"/>
      <c r="U46" s="212"/>
      <c r="V46" s="53"/>
      <c r="W46" s="53"/>
      <c r="X46" s="53"/>
      <c r="Y46" s="53"/>
      <c r="Z46" s="53"/>
      <c r="AA46" s="6"/>
      <c r="AB46" s="6"/>
      <c r="AC46" s="6"/>
      <c r="AD46" s="6"/>
      <c r="AE46" s="6"/>
      <c r="AF46" s="6"/>
      <c r="AG46" s="6"/>
      <c r="AH46" s="6"/>
      <c r="AI46" s="6"/>
      <c r="AJ46" s="6"/>
      <c r="AK46" s="6"/>
      <c r="AL46" s="6"/>
      <c r="AM46" s="6"/>
      <c r="AN46" s="6"/>
      <c r="AO46" s="6"/>
      <c r="AP46" s="6"/>
      <c r="AQ46" s="6"/>
      <c r="AR46" s="6"/>
      <c r="AS46" s="8"/>
      <c r="AT46" s="8"/>
      <c r="AU46"/>
      <c r="AV46"/>
      <c r="AW46"/>
    </row>
    <row r="47" spans="4:49" s="4" customFormat="1" ht="21" customHeight="1">
      <c r="D47" s="113"/>
      <c r="E47" s="401"/>
      <c r="F47" s="396"/>
      <c r="G47" s="401"/>
      <c r="H47" s="396"/>
      <c r="I47" s="401"/>
      <c r="J47" s="396"/>
      <c r="K47" s="401"/>
      <c r="L47" s="396"/>
      <c r="M47" s="401"/>
      <c r="N47" s="396"/>
      <c r="O47" s="401"/>
      <c r="P47" s="396"/>
      <c r="Q47" s="401"/>
      <c r="R47" s="396"/>
      <c r="S47" s="262"/>
      <c r="U47" s="212"/>
      <c r="V47" s="53"/>
      <c r="W47" s="53"/>
      <c r="X47" s="53"/>
      <c r="Y47" s="53"/>
      <c r="Z47" s="53"/>
      <c r="AA47" s="6"/>
      <c r="AB47" s="6"/>
      <c r="AC47" s="6"/>
      <c r="AD47" s="6"/>
      <c r="AE47" s="6"/>
      <c r="AF47" s="6"/>
      <c r="AG47" s="6"/>
      <c r="AH47" s="6"/>
      <c r="AI47" s="6"/>
      <c r="AJ47" s="6"/>
      <c r="AK47" s="6"/>
      <c r="AL47" s="6"/>
      <c r="AM47" s="6"/>
      <c r="AN47" s="6"/>
      <c r="AO47" s="6"/>
      <c r="AP47" s="6"/>
      <c r="AQ47" s="6"/>
      <c r="AR47" s="6"/>
      <c r="AS47" s="8"/>
      <c r="AT47" s="8"/>
      <c r="AU47"/>
      <c r="AV47"/>
      <c r="AW47"/>
    </row>
    <row r="48" spans="3:49" s="4" customFormat="1" ht="21" customHeight="1">
      <c r="C48" s="103" t="str">
        <f>Robin!$U$9</f>
        <v>Bayerland München 1</v>
      </c>
      <c r="D48" s="114"/>
      <c r="E48" s="401"/>
      <c r="F48" s="396"/>
      <c r="G48" s="401"/>
      <c r="H48" s="396"/>
      <c r="I48" s="401"/>
      <c r="J48" s="396"/>
      <c r="K48" s="401"/>
      <c r="L48" s="396"/>
      <c r="M48" s="401"/>
      <c r="N48" s="396"/>
      <c r="O48" s="401"/>
      <c r="P48" s="396"/>
      <c r="Q48" s="401"/>
      <c r="R48" s="396"/>
      <c r="S48" s="262"/>
      <c r="U48" s="212"/>
      <c r="V48" s="53"/>
      <c r="W48" s="53"/>
      <c r="X48" s="53"/>
      <c r="Y48" s="53"/>
      <c r="Z48" s="53"/>
      <c r="AA48" s="6"/>
      <c r="AB48" s="6"/>
      <c r="AC48" s="6"/>
      <c r="AD48" s="6"/>
      <c r="AE48" s="6"/>
      <c r="AF48" s="6"/>
      <c r="AG48" s="6"/>
      <c r="AH48" s="6"/>
      <c r="AI48" s="6"/>
      <c r="AJ48" s="6"/>
      <c r="AK48" s="6"/>
      <c r="AL48" s="6"/>
      <c r="AM48" s="6"/>
      <c r="AN48" s="6"/>
      <c r="AO48" s="6"/>
      <c r="AP48" s="6"/>
      <c r="AQ48" s="6"/>
      <c r="AR48" s="6"/>
      <c r="AS48" s="8"/>
      <c r="AT48" s="8"/>
      <c r="AU48"/>
      <c r="AV48"/>
      <c r="AW48"/>
    </row>
    <row r="49" spans="4:49" s="4" customFormat="1" ht="21" customHeight="1">
      <c r="D49" s="113"/>
      <c r="E49" s="402"/>
      <c r="F49" s="398"/>
      <c r="G49" s="402"/>
      <c r="H49" s="398"/>
      <c r="I49" s="402"/>
      <c r="J49" s="398"/>
      <c r="K49" s="402"/>
      <c r="L49" s="398"/>
      <c r="M49" s="402"/>
      <c r="N49" s="398"/>
      <c r="O49" s="402"/>
      <c r="P49" s="398"/>
      <c r="Q49" s="402"/>
      <c r="R49" s="398"/>
      <c r="S49" s="262"/>
      <c r="U49" s="212"/>
      <c r="V49" s="53"/>
      <c r="W49" s="53"/>
      <c r="X49" s="53"/>
      <c r="Y49" s="53"/>
      <c r="Z49" s="53"/>
      <c r="AA49" s="6"/>
      <c r="AB49" s="6"/>
      <c r="AC49" s="6"/>
      <c r="AD49" s="6"/>
      <c r="AE49" s="6"/>
      <c r="AF49" s="6"/>
      <c r="AG49" s="6"/>
      <c r="AH49" s="6"/>
      <c r="AI49" s="6"/>
      <c r="AJ49" s="6"/>
      <c r="AK49" s="6"/>
      <c r="AL49" s="6"/>
      <c r="AM49" s="6"/>
      <c r="AN49" s="6"/>
      <c r="AO49" s="6"/>
      <c r="AP49" s="6"/>
      <c r="AQ49" s="6"/>
      <c r="AR49" s="6"/>
      <c r="AS49" s="8"/>
      <c r="AT49" s="8"/>
      <c r="AU49"/>
      <c r="AV49"/>
      <c r="AW49"/>
    </row>
    <row r="50" spans="4:49" s="4" customFormat="1" ht="19.5" customHeight="1">
      <c r="D50" s="113" t="str">
        <f>D18</f>
        <v>Team</v>
      </c>
      <c r="E50" s="392" t="s">
        <v>56</v>
      </c>
      <c r="F50" s="392"/>
      <c r="G50" s="392" t="s">
        <v>60</v>
      </c>
      <c r="H50" s="392"/>
      <c r="I50" s="392" t="s">
        <v>57</v>
      </c>
      <c r="J50" s="392"/>
      <c r="K50" s="392" t="s">
        <v>63</v>
      </c>
      <c r="L50" s="392"/>
      <c r="M50" s="392" t="s">
        <v>58</v>
      </c>
      <c r="N50" s="392"/>
      <c r="O50" s="392" t="s">
        <v>65</v>
      </c>
      <c r="P50" s="392"/>
      <c r="Q50" s="392" t="s">
        <v>64</v>
      </c>
      <c r="R50" s="392"/>
      <c r="S50" s="5"/>
      <c r="U50" s="212"/>
      <c r="V50" s="53"/>
      <c r="W50" s="53"/>
      <c r="X50" s="53"/>
      <c r="Y50" s="53"/>
      <c r="Z50" s="53"/>
      <c r="AA50" s="6"/>
      <c r="AB50" s="6"/>
      <c r="AC50" s="6"/>
      <c r="AD50" s="6"/>
      <c r="AE50" s="6"/>
      <c r="AF50" s="6"/>
      <c r="AG50" s="6"/>
      <c r="AH50" s="6"/>
      <c r="AI50" s="6"/>
      <c r="AJ50" s="6"/>
      <c r="AK50" s="6"/>
      <c r="AL50" s="6"/>
      <c r="AM50" s="6"/>
      <c r="AN50" s="6"/>
      <c r="AO50" s="6"/>
      <c r="AP50" s="6"/>
      <c r="AQ50" s="6"/>
      <c r="AR50" s="6"/>
      <c r="AS50" s="8"/>
      <c r="AT50" s="8"/>
      <c r="AU50"/>
      <c r="AV50"/>
      <c r="AW50"/>
    </row>
    <row r="51" spans="4:49" s="4" customFormat="1" ht="19.5" customHeight="1">
      <c r="D51" s="113"/>
      <c r="E51" s="5"/>
      <c r="F51" s="158"/>
      <c r="G51" s="5"/>
      <c r="H51" s="158"/>
      <c r="I51" s="5"/>
      <c r="J51" s="158"/>
      <c r="K51" s="5"/>
      <c r="L51" s="158"/>
      <c r="M51" s="5"/>
      <c r="N51" s="158"/>
      <c r="O51" s="5"/>
      <c r="P51" s="158"/>
      <c r="Q51" s="5"/>
      <c r="R51" s="158"/>
      <c r="S51" s="158"/>
      <c r="U51" s="212"/>
      <c r="V51" s="53"/>
      <c r="W51" s="53"/>
      <c r="X51" s="53"/>
      <c r="Y51" s="53"/>
      <c r="Z51" s="53"/>
      <c r="AA51" s="6"/>
      <c r="AB51" s="6"/>
      <c r="AC51" s="6"/>
      <c r="AD51" s="6"/>
      <c r="AE51" s="6"/>
      <c r="AF51" s="6"/>
      <c r="AG51" s="6"/>
      <c r="AH51" s="6"/>
      <c r="AI51" s="6"/>
      <c r="AJ51" s="6"/>
      <c r="AK51" s="6"/>
      <c r="AL51" s="6"/>
      <c r="AM51" s="6"/>
      <c r="AN51" s="6"/>
      <c r="AO51" s="6"/>
      <c r="AP51" s="6"/>
      <c r="AQ51" s="6"/>
      <c r="AR51" s="6"/>
      <c r="AS51" s="8"/>
      <c r="AT51" s="8"/>
      <c r="AU51"/>
      <c r="AV51"/>
      <c r="AW51"/>
    </row>
    <row r="52" spans="4:49" s="4" customFormat="1" ht="19.5" customHeight="1">
      <c r="D52" s="113"/>
      <c r="E52" s="5"/>
      <c r="F52" s="158"/>
      <c r="G52" s="5"/>
      <c r="H52" s="158"/>
      <c r="I52" s="5"/>
      <c r="J52" s="158"/>
      <c r="K52" s="5"/>
      <c r="L52" s="158"/>
      <c r="M52" s="5"/>
      <c r="N52" s="158"/>
      <c r="O52" s="5"/>
      <c r="P52" s="158"/>
      <c r="Q52" s="5"/>
      <c r="R52" s="158"/>
      <c r="S52" s="158"/>
      <c r="T52" s="5" t="s">
        <v>2</v>
      </c>
      <c r="U52" s="158" t="s">
        <v>2</v>
      </c>
      <c r="V52" s="53"/>
      <c r="W52" s="53"/>
      <c r="X52" s="53"/>
      <c r="Y52" s="53"/>
      <c r="Z52" s="53"/>
      <c r="AA52" s="6"/>
      <c r="AB52" s="6"/>
      <c r="AC52" s="6"/>
      <c r="AD52" s="6"/>
      <c r="AE52" s="6"/>
      <c r="AF52" s="6"/>
      <c r="AG52" s="6"/>
      <c r="AH52" s="6"/>
      <c r="AI52" s="6"/>
      <c r="AJ52" s="6"/>
      <c r="AK52" s="6"/>
      <c r="AL52" s="6"/>
      <c r="AM52" s="6"/>
      <c r="AN52" s="6"/>
      <c r="AO52" s="6"/>
      <c r="AP52" s="6"/>
      <c r="AQ52" s="6"/>
      <c r="AR52" s="6"/>
      <c r="AS52" s="8"/>
      <c r="AT52" s="8"/>
      <c r="AU52"/>
      <c r="AV52"/>
      <c r="AW52"/>
    </row>
    <row r="53" spans="2:49" s="4" customFormat="1" ht="18">
      <c r="B53" s="4" t="s">
        <v>3</v>
      </c>
      <c r="C53" s="4" t="s">
        <v>4</v>
      </c>
      <c r="D53" s="115" t="s">
        <v>18</v>
      </c>
      <c r="E53" s="4" t="s">
        <v>1</v>
      </c>
      <c r="F53" s="327" t="s">
        <v>54</v>
      </c>
      <c r="G53" s="4" t="s">
        <v>1</v>
      </c>
      <c r="H53" s="327" t="s">
        <v>54</v>
      </c>
      <c r="I53" s="4" t="s">
        <v>1</v>
      </c>
      <c r="J53" s="327" t="s">
        <v>54</v>
      </c>
      <c r="K53" s="4" t="s">
        <v>1</v>
      </c>
      <c r="L53" s="327" t="s">
        <v>54</v>
      </c>
      <c r="M53" s="4" t="s">
        <v>1</v>
      </c>
      <c r="N53" s="327" t="s">
        <v>54</v>
      </c>
      <c r="O53" s="4" t="s">
        <v>1</v>
      </c>
      <c r="P53" s="327" t="s">
        <v>54</v>
      </c>
      <c r="Q53" s="4" t="s">
        <v>1</v>
      </c>
      <c r="R53" s="327" t="s">
        <v>54</v>
      </c>
      <c r="S53" s="273" t="s">
        <v>219</v>
      </c>
      <c r="T53" s="4" t="s">
        <v>1</v>
      </c>
      <c r="U53" s="212" t="s">
        <v>5</v>
      </c>
      <c r="V53" s="53"/>
      <c r="W53" s="53" t="s">
        <v>34</v>
      </c>
      <c r="X53" s="53"/>
      <c r="Y53" s="53"/>
      <c r="Z53" s="53"/>
      <c r="AA53" s="6"/>
      <c r="AB53" s="6"/>
      <c r="AC53" s="6"/>
      <c r="AD53" s="6"/>
      <c r="AE53" s="6"/>
      <c r="AF53" s="6"/>
      <c r="AG53" s="6"/>
      <c r="AH53" s="6"/>
      <c r="AI53" s="6"/>
      <c r="AJ53" s="6"/>
      <c r="AK53" s="6"/>
      <c r="AL53" s="6"/>
      <c r="AM53" s="6"/>
      <c r="AN53" s="6"/>
      <c r="AO53" s="6"/>
      <c r="AP53" s="6"/>
      <c r="AQ53" s="6"/>
      <c r="AR53" s="6"/>
      <c r="AS53" s="8"/>
      <c r="AT53" s="8"/>
      <c r="AU53"/>
      <c r="AV53"/>
      <c r="AW53"/>
    </row>
    <row r="54" spans="2:49" s="4" customFormat="1" ht="19.5" customHeight="1">
      <c r="B54" s="3">
        <v>1</v>
      </c>
      <c r="C54" s="143" t="str">
        <f>Robin!$U$10</f>
        <v>Börding Peter</v>
      </c>
      <c r="D54" s="109" t="str">
        <f>Robin!$V$10</f>
        <v>07593</v>
      </c>
      <c r="E54" s="3">
        <f>Eingaben!AD19</f>
        <v>159</v>
      </c>
      <c r="F54" s="277">
        <f>Eingaben!AE19</f>
        <v>0</v>
      </c>
      <c r="G54" s="3">
        <f>Eingaben!AF19</f>
        <v>189</v>
      </c>
      <c r="H54" s="277">
        <f>Eingaben!AG19</f>
        <v>0</v>
      </c>
      <c r="I54" s="3">
        <f>Eingaben!AH19</f>
        <v>204</v>
      </c>
      <c r="J54" s="277">
        <f>Eingaben!AI19</f>
        <v>1</v>
      </c>
      <c r="K54" s="3">
        <f>Eingaben!AJ19</f>
        <v>178</v>
      </c>
      <c r="L54" s="277">
        <f>Eingaben!AK19</f>
        <v>1</v>
      </c>
      <c r="M54" s="3">
        <f>Eingaben!AL19</f>
        <v>202</v>
      </c>
      <c r="N54" s="277">
        <f>Eingaben!AM19</f>
        <v>1</v>
      </c>
      <c r="O54" s="3">
        <f>Eingaben!AN19</f>
        <v>159</v>
      </c>
      <c r="P54" s="277">
        <f>Eingaben!AO19</f>
        <v>0</v>
      </c>
      <c r="Q54" s="3">
        <f>Eingaben!AP19</f>
        <v>193</v>
      </c>
      <c r="R54" s="277">
        <f>Eingaben!AQ19</f>
        <v>1</v>
      </c>
      <c r="S54" s="279">
        <f>Eingaben!AR19</f>
        <v>0</v>
      </c>
      <c r="T54" s="3">
        <f>Eingaben!AS19</f>
        <v>1284</v>
      </c>
      <c r="U54" s="281">
        <f>Eingaben!AT19</f>
        <v>4</v>
      </c>
      <c r="V54" s="190">
        <f>COUNTIF(E54,"&gt;0")+COUNTIF(G54,"&gt;0")+COUNTIF(I54,"&gt;0")+COUNTIF(K54,"&gt;0")+COUNTIF(M54,"&gt;0")+COUNTIF(Q54,"&gt;0")+COUNTIF(O54,"&gt;0")</f>
        <v>7</v>
      </c>
      <c r="W54" s="53"/>
      <c r="X54" s="53"/>
      <c r="Y54" s="53"/>
      <c r="Z54" s="53"/>
      <c r="AA54" s="6"/>
      <c r="AB54" s="6"/>
      <c r="AC54" s="6"/>
      <c r="AD54" s="6"/>
      <c r="AE54" s="6"/>
      <c r="AF54" s="6"/>
      <c r="AG54" s="6"/>
      <c r="AH54" s="6"/>
      <c r="AI54" s="6"/>
      <c r="AJ54" s="6"/>
      <c r="AK54" s="6"/>
      <c r="AL54" s="6"/>
      <c r="AM54" s="6"/>
      <c r="AN54" s="6"/>
      <c r="AO54" s="6"/>
      <c r="AP54" s="6"/>
      <c r="AQ54" s="6"/>
      <c r="AR54" s="6"/>
      <c r="AS54" s="8"/>
      <c r="AT54" s="8"/>
      <c r="AU54"/>
      <c r="AV54"/>
      <c r="AW54"/>
    </row>
    <row r="55" spans="2:49" s="4" customFormat="1" ht="19.5" customHeight="1">
      <c r="B55" s="3">
        <v>2</v>
      </c>
      <c r="C55" s="143" t="str">
        <f>Robin!$U$11</f>
        <v>Laub Harry</v>
      </c>
      <c r="D55" s="109" t="str">
        <f>Robin!$V$11</f>
        <v>07597</v>
      </c>
      <c r="E55" s="3">
        <f>Eingaben!AD20</f>
        <v>219</v>
      </c>
      <c r="F55" s="277">
        <f>Eingaben!AE20</f>
        <v>1</v>
      </c>
      <c r="G55" s="3">
        <f>Eingaben!AF20</f>
        <v>203</v>
      </c>
      <c r="H55" s="277">
        <f>Eingaben!AG20</f>
        <v>1</v>
      </c>
      <c r="I55" s="3">
        <f>Eingaben!AH20</f>
        <v>201</v>
      </c>
      <c r="J55" s="277">
        <f>Eingaben!AI20</f>
        <v>1</v>
      </c>
      <c r="K55" s="3">
        <f>Eingaben!AJ20</f>
        <v>225</v>
      </c>
      <c r="L55" s="277">
        <f>Eingaben!AK20</f>
        <v>1</v>
      </c>
      <c r="M55" s="3">
        <f>Eingaben!AL20</f>
        <v>219</v>
      </c>
      <c r="N55" s="277">
        <f>Eingaben!AM20</f>
        <v>1</v>
      </c>
      <c r="O55" s="3">
        <f>Eingaben!AN20</f>
        <v>172</v>
      </c>
      <c r="P55" s="277">
        <f>Eingaben!AO20</f>
        <v>0</v>
      </c>
      <c r="Q55" s="3">
        <f>Eingaben!AP20</f>
        <v>183</v>
      </c>
      <c r="R55" s="277">
        <f>Eingaben!AQ20</f>
        <v>1</v>
      </c>
      <c r="S55" s="279">
        <f>Eingaben!AR20</f>
        <v>0</v>
      </c>
      <c r="T55" s="3">
        <f>Eingaben!AS20</f>
        <v>1422</v>
      </c>
      <c r="U55" s="281">
        <f>Eingaben!AT20</f>
        <v>6</v>
      </c>
      <c r="V55" s="190">
        <f>COUNTIF(E55,"&gt;0")+COUNTIF(G55,"&gt;0")+COUNTIF(I55,"&gt;0")+COUNTIF(K55,"&gt;0")+COUNTIF(M55,"&gt;0")+COUNTIF(Q55,"&gt;0")+COUNTIF(O55,"&gt;0")</f>
        <v>7</v>
      </c>
      <c r="W55" s="53"/>
      <c r="X55" s="53"/>
      <c r="Y55" s="53"/>
      <c r="Z55" s="53"/>
      <c r="AA55" s="6"/>
      <c r="AB55" s="6"/>
      <c r="AC55" s="6"/>
      <c r="AD55" s="6"/>
      <c r="AE55" s="6"/>
      <c r="AF55" s="6"/>
      <c r="AG55" s="6"/>
      <c r="AH55" s="6"/>
      <c r="AI55" s="6"/>
      <c r="AJ55" s="6"/>
      <c r="AK55" s="6"/>
      <c r="AL55" s="6"/>
      <c r="AM55" s="6"/>
      <c r="AN55" s="6"/>
      <c r="AO55" s="6"/>
      <c r="AP55" s="6"/>
      <c r="AQ55" s="6"/>
      <c r="AR55" s="6"/>
      <c r="AS55" s="8"/>
      <c r="AT55" s="8"/>
      <c r="AU55"/>
      <c r="AV55"/>
      <c r="AW55"/>
    </row>
    <row r="56" spans="2:49" s="4" customFormat="1" ht="19.5" customHeight="1">
      <c r="B56" s="3">
        <v>3</v>
      </c>
      <c r="C56" s="143" t="str">
        <f>Robin!$U$12</f>
        <v>Groll Alex</v>
      </c>
      <c r="D56" s="109" t="str">
        <f>Robin!$V$12</f>
        <v>07596</v>
      </c>
      <c r="E56" s="3">
        <f>Eingaben!AD21</f>
        <v>193</v>
      </c>
      <c r="F56" s="277">
        <f>Eingaben!AE21</f>
        <v>1</v>
      </c>
      <c r="G56" s="3">
        <f>Eingaben!AF21</f>
        <v>193</v>
      </c>
      <c r="H56" s="277">
        <f>Eingaben!AG21</f>
        <v>0</v>
      </c>
      <c r="I56" s="3">
        <f>Eingaben!AH21</f>
        <v>165</v>
      </c>
      <c r="J56" s="277">
        <f>Eingaben!AI21</f>
        <v>0</v>
      </c>
      <c r="K56" s="3">
        <f>Eingaben!AJ21</f>
        <v>203</v>
      </c>
      <c r="L56" s="277">
        <f>Eingaben!AK21</f>
        <v>1</v>
      </c>
      <c r="M56" s="3">
        <f>Eingaben!AL21</f>
        <v>202</v>
      </c>
      <c r="N56" s="277">
        <f>Eingaben!AM21</f>
        <v>1</v>
      </c>
      <c r="O56" s="3">
        <f>Eingaben!AN21</f>
        <v>237</v>
      </c>
      <c r="P56" s="277">
        <f>Eingaben!AO21</f>
        <v>1</v>
      </c>
      <c r="Q56" s="3">
        <f>Eingaben!AP21</f>
        <v>212</v>
      </c>
      <c r="R56" s="277">
        <f>Eingaben!AQ21</f>
        <v>1</v>
      </c>
      <c r="S56" s="279">
        <f>Eingaben!AR21</f>
        <v>0</v>
      </c>
      <c r="T56" s="3">
        <f>Eingaben!AS21</f>
        <v>1405</v>
      </c>
      <c r="U56" s="281">
        <f>Eingaben!AT21</f>
        <v>5</v>
      </c>
      <c r="V56" s="190">
        <f>COUNTIF(E56,"&gt;0")+COUNTIF(G56,"&gt;0")+COUNTIF(I56,"&gt;0")+COUNTIF(K56,"&gt;0")+COUNTIF(M56,"&gt;0")+COUNTIF(Q56,"&gt;0")+COUNTIF(O56,"&gt;0")</f>
        <v>7</v>
      </c>
      <c r="W56" s="53"/>
      <c r="X56" s="53"/>
      <c r="Y56" s="53"/>
      <c r="Z56" s="53"/>
      <c r="AA56" s="6"/>
      <c r="AB56" s="6"/>
      <c r="AC56" s="6"/>
      <c r="AD56" s="6"/>
      <c r="AE56" s="6"/>
      <c r="AF56" s="6"/>
      <c r="AG56" s="6"/>
      <c r="AH56" s="6"/>
      <c r="AI56" s="6"/>
      <c r="AJ56" s="6"/>
      <c r="AK56" s="6"/>
      <c r="AL56" s="6"/>
      <c r="AM56" s="6"/>
      <c r="AN56" s="6"/>
      <c r="AO56" s="6"/>
      <c r="AP56" s="6"/>
      <c r="AQ56" s="6"/>
      <c r="AR56" s="6"/>
      <c r="AS56" s="8"/>
      <c r="AT56" s="8"/>
      <c r="AU56"/>
      <c r="AV56"/>
      <c r="AW56"/>
    </row>
    <row r="57" spans="2:49" s="4" customFormat="1" ht="19.5" customHeight="1">
      <c r="B57" s="3">
        <v>4</v>
      </c>
      <c r="C57" s="143" t="str">
        <f>Robin!$U$13</f>
        <v>Erber Phips</v>
      </c>
      <c r="D57" s="109" t="str">
        <f>Robin!$V$13</f>
        <v>07590</v>
      </c>
      <c r="E57" s="3">
        <f>Eingaben!AD22</f>
        <v>0</v>
      </c>
      <c r="F57" s="277">
        <f>Eingaben!AE22</f>
        <v>0</v>
      </c>
      <c r="G57" s="3">
        <f>Eingaben!AF22</f>
        <v>0</v>
      </c>
      <c r="H57" s="277">
        <f>Eingaben!AG22</f>
        <v>0</v>
      </c>
      <c r="I57" s="3">
        <f>Eingaben!AH22</f>
        <v>0</v>
      </c>
      <c r="J57" s="277">
        <f>Eingaben!AI22</f>
        <v>0</v>
      </c>
      <c r="K57" s="3">
        <f>Eingaben!AJ22</f>
        <v>0</v>
      </c>
      <c r="L57" s="277">
        <f>Eingaben!AK22</f>
        <v>0</v>
      </c>
      <c r="M57" s="3">
        <f>Eingaben!AL22</f>
        <v>0</v>
      </c>
      <c r="N57" s="277">
        <f>Eingaben!AM22</f>
        <v>0</v>
      </c>
      <c r="O57" s="3">
        <f>Eingaben!AN22</f>
        <v>0</v>
      </c>
      <c r="P57" s="277">
        <f>Eingaben!AO22</f>
        <v>0</v>
      </c>
      <c r="Q57" s="3">
        <f>Eingaben!AP22</f>
        <v>0</v>
      </c>
      <c r="R57" s="277">
        <f>Eingaben!AQ22</f>
        <v>0</v>
      </c>
      <c r="S57" s="279">
        <f>Eingaben!AR22</f>
        <v>0</v>
      </c>
      <c r="T57" s="3">
        <f>Eingaben!AS22</f>
        <v>0</v>
      </c>
      <c r="U57" s="281">
        <f>Eingaben!AT22</f>
        <v>0</v>
      </c>
      <c r="V57" s="190">
        <f>COUNTIF(E57,"&gt;0")+COUNTIF(G57,"&gt;0")+COUNTIF(I57,"&gt;0")+COUNTIF(K57,"&gt;0")+COUNTIF(M57,"&gt;0")+COUNTIF(Q57,"&gt;0")+COUNTIF(O57,"&gt;0")</f>
        <v>0</v>
      </c>
      <c r="W57" s="53"/>
      <c r="X57" s="53"/>
      <c r="Y57" s="53"/>
      <c r="Z57" s="53"/>
      <c r="AA57" s="6"/>
      <c r="AB57" s="6"/>
      <c r="AC57" s="6"/>
      <c r="AD57" s="6"/>
      <c r="AE57" s="6"/>
      <c r="AF57" s="6"/>
      <c r="AG57" s="6"/>
      <c r="AH57" s="6"/>
      <c r="AI57" s="6"/>
      <c r="AJ57" s="6"/>
      <c r="AK57" s="6"/>
      <c r="AL57" s="6"/>
      <c r="AM57" s="6"/>
      <c r="AN57" s="6"/>
      <c r="AO57" s="6"/>
      <c r="AP57" s="6"/>
      <c r="AQ57" s="6"/>
      <c r="AR57" s="6"/>
      <c r="AS57" s="8"/>
      <c r="AT57" s="8"/>
      <c r="AU57"/>
      <c r="AV57"/>
      <c r="AW57"/>
    </row>
    <row r="58" spans="2:49" s="4" customFormat="1" ht="19.5" customHeight="1">
      <c r="B58" s="3">
        <v>5</v>
      </c>
      <c r="C58" s="143" t="str">
        <f>Robin!$U$14</f>
        <v>Gehweiler Manuel</v>
      </c>
      <c r="D58" s="109" t="str">
        <f>Robin!$V$14</f>
        <v>07587</v>
      </c>
      <c r="E58" s="3">
        <f>Eingaben!AD23</f>
        <v>0</v>
      </c>
      <c r="F58" s="277">
        <f>Eingaben!AE23</f>
        <v>0</v>
      </c>
      <c r="G58" s="3">
        <f>Eingaben!AF23</f>
        <v>0</v>
      </c>
      <c r="H58" s="277">
        <f>Eingaben!AG23</f>
        <v>0</v>
      </c>
      <c r="I58" s="3">
        <f>Eingaben!AH23</f>
        <v>0</v>
      </c>
      <c r="J58" s="277">
        <f>Eingaben!AI23</f>
        <v>0</v>
      </c>
      <c r="K58" s="3">
        <f>Eingaben!AJ23</f>
        <v>0</v>
      </c>
      <c r="L58" s="277">
        <f>Eingaben!AK23</f>
        <v>0</v>
      </c>
      <c r="M58" s="3">
        <f>Eingaben!AL23</f>
        <v>0</v>
      </c>
      <c r="N58" s="277">
        <f>Eingaben!AM23</f>
        <v>0</v>
      </c>
      <c r="O58" s="3">
        <f>Eingaben!AN23</f>
        <v>0</v>
      </c>
      <c r="P58" s="277">
        <f>Eingaben!AO23</f>
        <v>0</v>
      </c>
      <c r="Q58" s="3">
        <f>Eingaben!AP23</f>
        <v>0</v>
      </c>
      <c r="R58" s="277">
        <f>Eingaben!AQ23</f>
        <v>0</v>
      </c>
      <c r="S58" s="279">
        <f>Eingaben!AR23</f>
        <v>0</v>
      </c>
      <c r="T58" s="3">
        <f>Eingaben!AS23</f>
        <v>0</v>
      </c>
      <c r="U58" s="281">
        <f>Eingaben!AT23</f>
        <v>0</v>
      </c>
      <c r="V58" s="190">
        <f>COUNTIF(E58,"&gt;0")+COUNTIF(G58,"&gt;0")+COUNTIF(I58,"&gt;0")+COUNTIF(K58,"&gt;0")+COUNTIF(M58,"&gt;0")+COUNTIF(Q58,"&gt;0")+COUNTIF(O58,"&gt;0")</f>
        <v>0</v>
      </c>
      <c r="W58" s="53"/>
      <c r="X58" s="53"/>
      <c r="Y58" s="53"/>
      <c r="Z58" s="53"/>
      <c r="AA58" s="6"/>
      <c r="AB58" s="6"/>
      <c r="AC58" s="6"/>
      <c r="AD58" s="6"/>
      <c r="AE58" s="6"/>
      <c r="AF58" s="6"/>
      <c r="AG58" s="6"/>
      <c r="AH58" s="6"/>
      <c r="AI58" s="6"/>
      <c r="AJ58" s="6"/>
      <c r="AK58" s="6"/>
      <c r="AL58" s="6"/>
      <c r="AM58" s="6"/>
      <c r="AN58" s="6"/>
      <c r="AO58" s="6"/>
      <c r="AP58" s="6"/>
      <c r="AQ58" s="6"/>
      <c r="AR58" s="6"/>
      <c r="AS58" s="8"/>
      <c r="AT58" s="8"/>
      <c r="AU58"/>
      <c r="AV58"/>
      <c r="AW58"/>
    </row>
    <row r="59" spans="2:49" s="6" customFormat="1" ht="18">
      <c r="B59" s="7"/>
      <c r="C59" s="7"/>
      <c r="D59" s="110"/>
      <c r="E59" s="15">
        <f>Eingaben!AD24</f>
        <v>0</v>
      </c>
      <c r="F59" s="158">
        <f>Eingaben!AE24</f>
        <v>0</v>
      </c>
      <c r="G59" s="15">
        <f>Eingaben!AF24</f>
        <v>0</v>
      </c>
      <c r="H59" s="158">
        <f>Eingaben!AG24</f>
        <v>0</v>
      </c>
      <c r="I59" s="15">
        <f>Eingaben!AH24</f>
        <v>0</v>
      </c>
      <c r="J59" s="158">
        <f>Eingaben!AI24</f>
        <v>0</v>
      </c>
      <c r="K59" s="15">
        <f>Eingaben!AJ24</f>
        <v>0</v>
      </c>
      <c r="L59" s="158">
        <f>Eingaben!AK24</f>
        <v>0</v>
      </c>
      <c r="M59" s="15">
        <f>Eingaben!AL24</f>
        <v>0</v>
      </c>
      <c r="N59" s="158">
        <f>Eingaben!AM24</f>
        <v>0</v>
      </c>
      <c r="O59" s="15">
        <f>Eingaben!AN24</f>
        <v>0</v>
      </c>
      <c r="P59" s="158">
        <f>Eingaben!AO24</f>
        <v>0</v>
      </c>
      <c r="Q59" s="15">
        <f>Eingaben!AP24</f>
        <v>0</v>
      </c>
      <c r="R59" s="158">
        <f>Eingaben!AQ24</f>
        <v>0</v>
      </c>
      <c r="S59" s="158"/>
      <c r="T59" s="15">
        <f>Eingaben!AS24</f>
        <v>0</v>
      </c>
      <c r="U59" s="280">
        <f>Eingaben!AT24</f>
        <v>0</v>
      </c>
      <c r="V59" s="53"/>
      <c r="W59" s="53"/>
      <c r="X59" s="53"/>
      <c r="Y59" s="53"/>
      <c r="Z59" s="53"/>
      <c r="AS59" s="8"/>
      <c r="AT59" s="8"/>
      <c r="AU59"/>
      <c r="AV59"/>
      <c r="AW59"/>
    </row>
    <row r="60" spans="3:46" ht="18">
      <c r="C60" s="9" t="s">
        <v>69</v>
      </c>
      <c r="D60" s="111"/>
      <c r="E60" s="3">
        <f>Eingaben!AD25</f>
        <v>571</v>
      </c>
      <c r="F60" s="280">
        <f>Eingaben!AE25</f>
        <v>2</v>
      </c>
      <c r="G60" s="3">
        <f>Eingaben!AF25</f>
        <v>585</v>
      </c>
      <c r="H60" s="280">
        <f>Eingaben!AG25</f>
        <v>1</v>
      </c>
      <c r="I60" s="3">
        <f>Eingaben!AH25</f>
        <v>570</v>
      </c>
      <c r="J60" s="280">
        <f>Eingaben!AI25</f>
        <v>2</v>
      </c>
      <c r="K60" s="3">
        <f>Eingaben!AJ25</f>
        <v>606</v>
      </c>
      <c r="L60" s="280">
        <f>Eingaben!AK25</f>
        <v>3</v>
      </c>
      <c r="M60" s="3">
        <f>Eingaben!AL25</f>
        <v>623</v>
      </c>
      <c r="N60" s="280">
        <f>Eingaben!AM25</f>
        <v>3</v>
      </c>
      <c r="O60" s="3">
        <f>Eingaben!AN25</f>
        <v>568</v>
      </c>
      <c r="P60" s="280">
        <f>Eingaben!AO25</f>
        <v>1</v>
      </c>
      <c r="Q60" s="3">
        <f>Eingaben!AP25</f>
        <v>588</v>
      </c>
      <c r="R60" s="280">
        <f>Eingaben!AQ25</f>
        <v>3</v>
      </c>
      <c r="S60" s="158"/>
      <c r="T60" s="3">
        <f>Eingaben!AS25</f>
        <v>4111</v>
      </c>
      <c r="U60" s="280">
        <f>Eingaben!AT25</f>
        <v>15</v>
      </c>
      <c r="V60" s="190">
        <f>COUNTIF(E54:E58,"&gt;0")+COUNTIF(G54:G58,"&gt;0")+COUNTIF(I54:I58,"&gt;0")+COUNTIF(K54:K58,"&gt;0")+COUNTIF(M54:M58,"&gt;0")+COUNTIF(Q54:Q58,"&gt;0")+COUNTIF(O54:O58,"&gt;0")</f>
        <v>21</v>
      </c>
      <c r="AN60" s="8"/>
      <c r="AO60" s="8"/>
      <c r="AP60" s="8"/>
      <c r="AQ60" s="8"/>
      <c r="AR60" s="8"/>
      <c r="AS60" s="8"/>
      <c r="AT60" s="8"/>
    </row>
    <row r="61" spans="3:49" s="6" customFormat="1" ht="18">
      <c r="C61" s="9" t="s">
        <v>70</v>
      </c>
      <c r="D61" s="111"/>
      <c r="E61"/>
      <c r="F61" s="280">
        <f>Eingaben!AE26</f>
        <v>0</v>
      </c>
      <c r="G61"/>
      <c r="H61" s="280">
        <f>Eingaben!AG26</f>
        <v>0</v>
      </c>
      <c r="I61"/>
      <c r="J61" s="280">
        <f>Eingaben!AI26</f>
        <v>2</v>
      </c>
      <c r="K61"/>
      <c r="L61" s="280">
        <f>Eingaben!AK26</f>
        <v>2</v>
      </c>
      <c r="M61"/>
      <c r="N61" s="280">
        <f>Eingaben!AM26</f>
        <v>2</v>
      </c>
      <c r="O61"/>
      <c r="P61" s="280">
        <f>Eingaben!AO26</f>
        <v>0</v>
      </c>
      <c r="Q61"/>
      <c r="R61" s="280">
        <f>Eingaben!AQ26</f>
        <v>2</v>
      </c>
      <c r="S61" s="157"/>
      <c r="T61" s="258">
        <f>Eingaben!AS26</f>
        <v>0</v>
      </c>
      <c r="U61" s="283">
        <f>Eingaben!AT26</f>
        <v>8</v>
      </c>
      <c r="V61" s="53"/>
      <c r="W61" s="53"/>
      <c r="X61" s="53"/>
      <c r="Y61" s="53"/>
      <c r="Z61" s="53"/>
      <c r="AS61" s="8"/>
      <c r="AT61" s="8"/>
      <c r="AU61"/>
      <c r="AV61"/>
      <c r="AW61"/>
    </row>
    <row r="62" spans="3:49" s="6" customFormat="1" ht="18">
      <c r="C62" s="9" t="s">
        <v>66</v>
      </c>
      <c r="D62"/>
      <c r="E62" s="5">
        <f>Eingaben!AD27</f>
        <v>0</v>
      </c>
      <c r="F62" s="274">
        <f>Eingaben!AE27</f>
        <v>2</v>
      </c>
      <c r="G62" s="288">
        <f>Eingaben!AF27</f>
        <v>0</v>
      </c>
      <c r="H62" s="274">
        <f>Eingaben!AG27</f>
        <v>1</v>
      </c>
      <c r="I62" s="288">
        <f>Eingaben!AH27</f>
        <v>0</v>
      </c>
      <c r="J62" s="274">
        <f>Eingaben!AI27</f>
        <v>4</v>
      </c>
      <c r="K62" s="288">
        <f>Eingaben!AJ27</f>
        <v>0</v>
      </c>
      <c r="L62" s="274">
        <f>Eingaben!AK27</f>
        <v>5</v>
      </c>
      <c r="M62" s="288">
        <f>Eingaben!AL27</f>
        <v>0</v>
      </c>
      <c r="N62" s="274">
        <f>Eingaben!AM27</f>
        <v>5</v>
      </c>
      <c r="O62" s="288">
        <f>Eingaben!AN27</f>
        <v>0</v>
      </c>
      <c r="P62" s="274">
        <f>Eingaben!AO27</f>
        <v>1</v>
      </c>
      <c r="Q62" s="288">
        <f>Eingaben!AP27</f>
        <v>0</v>
      </c>
      <c r="R62" s="274">
        <f>Eingaben!AQ27</f>
        <v>5</v>
      </c>
      <c r="S62" s="274"/>
      <c r="T62" s="276">
        <f>Eingaben!AS27</f>
        <v>0</v>
      </c>
      <c r="U62" s="289">
        <f>Eingaben!AT27</f>
        <v>23</v>
      </c>
      <c r="V62" s="53"/>
      <c r="W62" s="53"/>
      <c r="X62" s="53"/>
      <c r="Y62" s="53"/>
      <c r="Z62" s="53"/>
      <c r="AS62" s="8"/>
      <c r="AT62" s="8"/>
      <c r="AU62"/>
      <c r="AV62"/>
      <c r="AW62"/>
    </row>
    <row r="63" spans="3:49" s="6" customFormat="1" ht="18">
      <c r="C63"/>
      <c r="D63"/>
      <c r="E63" s="5"/>
      <c r="F63" s="158"/>
      <c r="G63" s="5"/>
      <c r="H63" s="158"/>
      <c r="I63" s="5"/>
      <c r="J63" s="158"/>
      <c r="K63" s="5"/>
      <c r="L63" s="158"/>
      <c r="M63" s="5"/>
      <c r="N63" s="158"/>
      <c r="O63" s="5"/>
      <c r="P63" s="158"/>
      <c r="Q63" s="5"/>
      <c r="R63" s="158"/>
      <c r="S63" s="158"/>
      <c r="T63" s="392" t="s">
        <v>6</v>
      </c>
      <c r="U63" s="392"/>
      <c r="V63" s="53"/>
      <c r="W63" s="53"/>
      <c r="X63" s="53"/>
      <c r="Y63" s="53"/>
      <c r="Z63" s="53"/>
      <c r="AS63" s="8"/>
      <c r="AT63" s="8"/>
      <c r="AU63"/>
      <c r="AV63"/>
      <c r="AW63"/>
    </row>
    <row r="64" spans="3:49" s="6" customFormat="1" ht="18">
      <c r="C64"/>
      <c r="D64"/>
      <c r="E64"/>
      <c r="F64" s="213"/>
      <c r="G64"/>
      <c r="H64" s="213"/>
      <c r="I64"/>
      <c r="J64" s="213"/>
      <c r="K64"/>
      <c r="L64" s="213"/>
      <c r="M64"/>
      <c r="N64" s="213"/>
      <c r="O64"/>
      <c r="P64" s="213"/>
      <c r="Q64"/>
      <c r="R64" s="213"/>
      <c r="S64" s="213"/>
      <c r="T64" s="403">
        <f>Eingaben!$AW$25</f>
        <v>195.76190476190476</v>
      </c>
      <c r="U64" s="404"/>
      <c r="V64" s="53"/>
      <c r="W64" s="53"/>
      <c r="X64" s="53"/>
      <c r="Y64" s="53"/>
      <c r="Z64" s="53"/>
      <c r="AA64" s="276"/>
      <c r="AS64" s="8"/>
      <c r="AT64" s="8"/>
      <c r="AU64"/>
      <c r="AV64"/>
      <c r="AW64"/>
    </row>
    <row r="65" spans="2:49" s="17" customFormat="1" ht="7.5" customHeight="1" outlineLevel="1" thickBot="1">
      <c r="B65" s="18"/>
      <c r="C65" s="19"/>
      <c r="D65" s="20"/>
      <c r="E65" s="19"/>
      <c r="F65" s="164"/>
      <c r="G65" s="20"/>
      <c r="H65" s="164"/>
      <c r="I65" s="19"/>
      <c r="J65" s="164"/>
      <c r="K65" s="19"/>
      <c r="L65" s="164"/>
      <c r="M65" s="19"/>
      <c r="N65" s="164"/>
      <c r="O65" s="19"/>
      <c r="P65" s="164"/>
      <c r="Q65" s="19"/>
      <c r="R65" s="164"/>
      <c r="S65" s="164"/>
      <c r="T65" s="19"/>
      <c r="U65" s="164"/>
      <c r="V65" s="35"/>
      <c r="W65" s="35"/>
      <c r="X65" s="35"/>
      <c r="Y65" s="35"/>
      <c r="Z65" s="35"/>
      <c r="AA65" s="37"/>
      <c r="AB65" s="35"/>
      <c r="AC65" s="35"/>
      <c r="AD65" s="35"/>
      <c r="AE65" s="35"/>
      <c r="AF65" s="35"/>
      <c r="AG65" s="35"/>
      <c r="AH65" s="35"/>
      <c r="AI65" s="35"/>
      <c r="AJ65" s="35"/>
      <c r="AK65" s="35"/>
      <c r="AL65" s="35"/>
      <c r="AM65" s="35"/>
      <c r="AN65" s="22"/>
      <c r="AO65" s="38"/>
      <c r="AP65" s="22"/>
      <c r="AQ65" s="22"/>
      <c r="AR65" s="23"/>
      <c r="AS65" s="8"/>
      <c r="AT65" s="8"/>
      <c r="AU65"/>
      <c r="AV65"/>
      <c r="AW65"/>
    </row>
    <row r="66" spans="2:49" s="17" customFormat="1" ht="7.5" customHeight="1" outlineLevel="1" thickTop="1">
      <c r="B66" s="24"/>
      <c r="C66" s="25"/>
      <c r="D66" s="26"/>
      <c r="E66" s="25"/>
      <c r="F66" s="216"/>
      <c r="G66" s="26"/>
      <c r="H66" s="168"/>
      <c r="I66" s="26"/>
      <c r="J66" s="168"/>
      <c r="K66" s="25"/>
      <c r="L66" s="168"/>
      <c r="M66" s="25"/>
      <c r="N66" s="168"/>
      <c r="O66" s="25"/>
      <c r="P66" s="168"/>
      <c r="Q66" s="25"/>
      <c r="R66" s="168"/>
      <c r="S66" s="168"/>
      <c r="T66" s="25"/>
      <c r="U66" s="168"/>
      <c r="V66" s="35"/>
      <c r="W66" s="35"/>
      <c r="X66" s="35"/>
      <c r="Y66" s="35"/>
      <c r="Z66" s="35"/>
      <c r="AA66" s="37"/>
      <c r="AB66" s="35"/>
      <c r="AC66" s="35"/>
      <c r="AD66" s="35"/>
      <c r="AE66" s="35"/>
      <c r="AF66" s="35"/>
      <c r="AG66" s="35"/>
      <c r="AH66" s="35"/>
      <c r="AI66" s="35"/>
      <c r="AJ66" s="35"/>
      <c r="AK66" s="35"/>
      <c r="AL66" s="35"/>
      <c r="AM66" s="35"/>
      <c r="AN66" s="22"/>
      <c r="AO66" s="38"/>
      <c r="AP66" s="22"/>
      <c r="AQ66" s="22"/>
      <c r="AR66" s="23"/>
      <c r="AS66" s="8"/>
      <c r="AT66" s="8"/>
      <c r="AU66"/>
      <c r="AV66"/>
      <c r="AW66"/>
    </row>
    <row r="67" spans="2:49" s="17" customFormat="1" ht="20.25" customHeight="1" outlineLevel="1">
      <c r="B67" s="27"/>
      <c r="E67" s="28"/>
      <c r="F67" s="208"/>
      <c r="G67" s="42" t="str">
        <f>G3</f>
        <v>Club - Pokal  Finale 2007</v>
      </c>
      <c r="H67" s="208"/>
      <c r="I67" s="28"/>
      <c r="J67" s="208"/>
      <c r="K67" s="28"/>
      <c r="L67" s="208"/>
      <c r="M67" s="28"/>
      <c r="N67" s="208"/>
      <c r="O67" s="28"/>
      <c r="P67" s="208"/>
      <c r="Q67" s="28"/>
      <c r="R67" s="208"/>
      <c r="S67" s="208"/>
      <c r="T67" s="28"/>
      <c r="U67" s="214"/>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8"/>
      <c r="AR67" s="23"/>
      <c r="AS67" s="8"/>
      <c r="AT67" s="8"/>
      <c r="AU67"/>
      <c r="AV67"/>
      <c r="AW67"/>
    </row>
    <row r="68" spans="2:49" s="17" customFormat="1" ht="12" customHeight="1" outlineLevel="1">
      <c r="B68" s="27"/>
      <c r="C68" s="30">
        <f ca="1">NOW()</f>
        <v>39300.68422534722</v>
      </c>
      <c r="E68" s="29"/>
      <c r="F68" s="217"/>
      <c r="G68" s="29"/>
      <c r="H68" s="176"/>
      <c r="I68" s="29"/>
      <c r="J68" s="176"/>
      <c r="K68" s="31"/>
      <c r="L68" s="176"/>
      <c r="N68" s="176"/>
      <c r="O68" s="29"/>
      <c r="Q68" s="29"/>
      <c r="R68" s="222" t="s">
        <v>252</v>
      </c>
      <c r="S68" s="222"/>
      <c r="T68" s="29"/>
      <c r="U68" s="176"/>
      <c r="V68" s="35"/>
      <c r="W68" s="35"/>
      <c r="X68" s="35"/>
      <c r="Y68" s="35"/>
      <c r="Z68" s="35"/>
      <c r="AA68" s="117"/>
      <c r="AB68" s="117"/>
      <c r="AC68" s="35"/>
      <c r="AD68" s="35"/>
      <c r="AE68" s="35"/>
      <c r="AF68" s="35"/>
      <c r="AG68" s="35"/>
      <c r="AH68" s="35"/>
      <c r="AI68" s="117"/>
      <c r="AJ68" s="35"/>
      <c r="AK68" s="35"/>
      <c r="AL68" s="35"/>
      <c r="AM68" s="35"/>
      <c r="AN68" s="35"/>
      <c r="AO68" s="37"/>
      <c r="AP68" s="35"/>
      <c r="AQ68" s="35"/>
      <c r="AR68" s="23"/>
      <c r="AS68" s="8"/>
      <c r="AT68" s="8"/>
      <c r="AU68"/>
      <c r="AV68"/>
      <c r="AW68"/>
    </row>
    <row r="69" spans="3:49" s="17" customFormat="1" ht="20.25" customHeight="1" outlineLevel="1">
      <c r="C69" s="162">
        <f>C5</f>
        <v>39264</v>
      </c>
      <c r="E69" s="32"/>
      <c r="F69" s="218"/>
      <c r="H69" s="172"/>
      <c r="J69" s="172"/>
      <c r="K69" s="42"/>
      <c r="L69" s="176"/>
      <c r="N69" s="172"/>
      <c r="O69" s="259" t="str">
        <f>O37</f>
        <v>Mainfranken Bowling Bamberg</v>
      </c>
      <c r="P69" s="172"/>
      <c r="R69" s="172"/>
      <c r="S69" s="172"/>
      <c r="T69" s="32"/>
      <c r="U69" s="209"/>
      <c r="V69" s="117"/>
      <c r="W69" s="117"/>
      <c r="X69" s="35"/>
      <c r="Y69" s="117"/>
      <c r="Z69" s="117"/>
      <c r="AA69" s="118"/>
      <c r="AB69" s="119"/>
      <c r="AC69" s="119"/>
      <c r="AD69" s="117"/>
      <c r="AE69" s="119"/>
      <c r="AF69" s="119"/>
      <c r="AG69" s="119"/>
      <c r="AH69" s="119"/>
      <c r="AI69" s="119"/>
      <c r="AJ69" s="119"/>
      <c r="AK69" s="119"/>
      <c r="AL69" s="119"/>
      <c r="AM69" s="119"/>
      <c r="AN69" s="119"/>
      <c r="AO69" s="120"/>
      <c r="AP69" s="121"/>
      <c r="AQ69" s="119"/>
      <c r="AR69" s="122"/>
      <c r="AS69" s="8"/>
      <c r="AT69" s="8"/>
      <c r="AU69"/>
      <c r="AV69"/>
      <c r="AW69"/>
    </row>
    <row r="70" spans="2:247" s="33" customFormat="1" ht="7.5" customHeight="1" outlineLevel="1" thickBot="1">
      <c r="B70" s="34"/>
      <c r="C70" s="35"/>
      <c r="D70" s="36"/>
      <c r="E70" s="35"/>
      <c r="F70" s="210"/>
      <c r="G70" s="36"/>
      <c r="H70" s="210"/>
      <c r="I70" s="35"/>
      <c r="J70" s="210"/>
      <c r="K70" s="35"/>
      <c r="L70" s="210"/>
      <c r="M70" s="35"/>
      <c r="N70" s="210"/>
      <c r="O70" s="35"/>
      <c r="P70" s="210"/>
      <c r="Q70" s="35"/>
      <c r="R70" s="210"/>
      <c r="S70" s="210"/>
      <c r="T70" s="35"/>
      <c r="U70" s="210"/>
      <c r="V70" s="52"/>
      <c r="W70" s="52"/>
      <c r="X70" s="52"/>
      <c r="Y70" s="52"/>
      <c r="Z70" s="52"/>
      <c r="AA70" s="37"/>
      <c r="AB70" s="35"/>
      <c r="AC70" s="35"/>
      <c r="AD70" s="35"/>
      <c r="AE70" s="35"/>
      <c r="AF70" s="35"/>
      <c r="AG70" s="35"/>
      <c r="AH70" s="35"/>
      <c r="AI70" s="35"/>
      <c r="AJ70" s="35"/>
      <c r="AK70" s="35"/>
      <c r="AL70" s="35"/>
      <c r="AM70" s="35"/>
      <c r="AN70" s="22"/>
      <c r="AO70" s="38"/>
      <c r="AP70" s="22"/>
      <c r="AQ70" s="22"/>
      <c r="AR70" s="22"/>
      <c r="AS70" s="8"/>
      <c r="AT70" s="8"/>
      <c r="AU70"/>
      <c r="AV70"/>
      <c r="AW70"/>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row>
    <row r="71" spans="2:247" s="33" customFormat="1" ht="7.5" customHeight="1" outlineLevel="1" thickTop="1">
      <c r="B71" s="24"/>
      <c r="C71" s="25"/>
      <c r="D71" s="39"/>
      <c r="E71" s="25"/>
      <c r="F71" s="168"/>
      <c r="G71" s="39"/>
      <c r="H71" s="168"/>
      <c r="I71" s="25"/>
      <c r="J71" s="168"/>
      <c r="K71" s="25"/>
      <c r="L71" s="168"/>
      <c r="M71" s="25"/>
      <c r="N71" s="168"/>
      <c r="O71" s="25"/>
      <c r="P71" s="168"/>
      <c r="Q71" s="25"/>
      <c r="R71" s="168"/>
      <c r="S71" s="168"/>
      <c r="T71" s="25"/>
      <c r="U71" s="168"/>
      <c r="V71" s="52"/>
      <c r="W71" s="52"/>
      <c r="X71" s="52"/>
      <c r="Y71" s="52"/>
      <c r="Z71" s="52"/>
      <c r="AA71" s="37"/>
      <c r="AB71" s="35"/>
      <c r="AC71" s="35"/>
      <c r="AD71" s="35"/>
      <c r="AE71" s="35"/>
      <c r="AF71" s="35"/>
      <c r="AG71" s="35"/>
      <c r="AH71" s="35"/>
      <c r="AI71" s="35"/>
      <c r="AJ71" s="35"/>
      <c r="AK71" s="35"/>
      <c r="AL71" s="35"/>
      <c r="AM71" s="35"/>
      <c r="AN71" s="22"/>
      <c r="AO71" s="38"/>
      <c r="AP71" s="22"/>
      <c r="AQ71" s="22"/>
      <c r="AR71" s="22"/>
      <c r="AS71" s="8"/>
      <c r="AT71" s="8"/>
      <c r="AU71"/>
      <c r="AV71"/>
      <c r="AW7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row>
    <row r="72" spans="2:247" s="149" customFormat="1" ht="28.5" outlineLevel="1">
      <c r="B72" s="147"/>
      <c r="C72" s="148" t="s">
        <v>32</v>
      </c>
      <c r="E72" s="150"/>
      <c r="F72" s="219"/>
      <c r="G72" s="148" t="str">
        <f>G8</f>
        <v>Gruppe 2</v>
      </c>
      <c r="H72" s="211"/>
      <c r="J72" s="221"/>
      <c r="K72" s="150"/>
      <c r="L72" s="211"/>
      <c r="M72" s="150"/>
      <c r="N72" s="221"/>
      <c r="P72" s="221"/>
      <c r="R72" s="221"/>
      <c r="S72" s="221"/>
      <c r="T72" s="150"/>
      <c r="U72" s="211"/>
      <c r="V72" s="147"/>
      <c r="W72" s="147"/>
      <c r="X72" s="147"/>
      <c r="Y72" s="147"/>
      <c r="Z72" s="147"/>
      <c r="AA72" s="151"/>
      <c r="AB72" s="150"/>
      <c r="AC72" s="150"/>
      <c r="AD72" s="150"/>
      <c r="AE72" s="150"/>
      <c r="AF72" s="150"/>
      <c r="AG72" s="150"/>
      <c r="AH72" s="150"/>
      <c r="AI72" s="150"/>
      <c r="AJ72" s="150"/>
      <c r="AK72" s="150"/>
      <c r="AL72" s="150"/>
      <c r="AM72" s="150"/>
      <c r="AN72" s="152"/>
      <c r="AO72" s="153"/>
      <c r="AP72" s="152"/>
      <c r="AQ72" s="152"/>
      <c r="AR72" s="152"/>
      <c r="AS72" s="154"/>
      <c r="AT72" s="154"/>
      <c r="AU72" s="155"/>
      <c r="AV72" s="155"/>
      <c r="AW72" s="155"/>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c r="DP72" s="156"/>
      <c r="DQ72" s="156"/>
      <c r="DR72" s="156"/>
      <c r="DS72" s="156"/>
      <c r="DT72" s="156"/>
      <c r="DU72" s="156"/>
      <c r="DV72" s="156"/>
      <c r="DW72" s="156"/>
      <c r="DX72" s="156"/>
      <c r="DY72" s="156"/>
      <c r="DZ72" s="156"/>
      <c r="EA72" s="156"/>
      <c r="EB72" s="156"/>
      <c r="EC72" s="156"/>
      <c r="ED72" s="156"/>
      <c r="EE72" s="156"/>
      <c r="EF72" s="156"/>
      <c r="EG72" s="156"/>
      <c r="EH72" s="156"/>
      <c r="EI72" s="156"/>
      <c r="EJ72" s="156"/>
      <c r="EK72" s="156"/>
      <c r="EL72" s="156"/>
      <c r="EM72" s="156"/>
      <c r="EN72" s="156"/>
      <c r="EO72" s="156"/>
      <c r="EP72" s="156"/>
      <c r="EQ72" s="156"/>
      <c r="ER72" s="156"/>
      <c r="ES72" s="156"/>
      <c r="ET72" s="156"/>
      <c r="EU72" s="156"/>
      <c r="EV72" s="156"/>
      <c r="EW72" s="156"/>
      <c r="EX72" s="156"/>
      <c r="EY72" s="156"/>
      <c r="EZ72" s="156"/>
      <c r="FA72" s="156"/>
      <c r="FB72" s="156"/>
      <c r="FC72" s="156"/>
      <c r="FD72" s="156"/>
      <c r="FE72" s="156"/>
      <c r="FF72" s="156"/>
      <c r="FG72" s="156"/>
      <c r="FH72" s="156"/>
      <c r="FI72" s="156"/>
      <c r="FJ72" s="156"/>
      <c r="FK72" s="156"/>
      <c r="FL72" s="156"/>
      <c r="FM72" s="156"/>
      <c r="FN72" s="156"/>
      <c r="FO72" s="156"/>
      <c r="FP72" s="156"/>
      <c r="FQ72" s="156"/>
      <c r="FR72" s="156"/>
      <c r="FS72" s="156"/>
      <c r="FT72" s="156"/>
      <c r="FU72" s="156"/>
      <c r="FV72" s="156"/>
      <c r="FW72" s="156"/>
      <c r="FX72" s="156"/>
      <c r="FY72" s="156"/>
      <c r="FZ72" s="156"/>
      <c r="GA72" s="156"/>
      <c r="GB72" s="156"/>
      <c r="GC72" s="156"/>
      <c r="GD72" s="156"/>
      <c r="GE72" s="156"/>
      <c r="GF72" s="156"/>
      <c r="GG72" s="156"/>
      <c r="GH72" s="156"/>
      <c r="GI72" s="156"/>
      <c r="GJ72" s="156"/>
      <c r="GK72" s="156"/>
      <c r="GL72" s="156"/>
      <c r="GM72" s="156"/>
      <c r="GN72" s="156"/>
      <c r="GO72" s="156"/>
      <c r="GP72" s="156"/>
      <c r="GQ72" s="156"/>
      <c r="GR72" s="156"/>
      <c r="GS72" s="156"/>
      <c r="GT72" s="156"/>
      <c r="GU72" s="156"/>
      <c r="GV72" s="156"/>
      <c r="GW72" s="156"/>
      <c r="GX72" s="156"/>
      <c r="GY72" s="156"/>
      <c r="GZ72" s="156"/>
      <c r="HA72" s="156"/>
      <c r="HB72" s="156"/>
      <c r="HC72" s="156"/>
      <c r="HD72" s="156"/>
      <c r="HE72" s="156"/>
      <c r="HF72" s="156"/>
      <c r="HG72" s="156"/>
      <c r="HH72" s="156"/>
      <c r="HI72" s="156"/>
      <c r="HJ72" s="156"/>
      <c r="HK72" s="156"/>
      <c r="HL72" s="156"/>
      <c r="HM72" s="156"/>
      <c r="HN72" s="156"/>
      <c r="HO72" s="156"/>
      <c r="HP72" s="156"/>
      <c r="HQ72" s="156"/>
      <c r="HR72" s="156"/>
      <c r="HS72" s="156"/>
      <c r="HT72" s="156"/>
      <c r="HU72" s="156"/>
      <c r="HV72" s="156"/>
      <c r="HW72" s="156"/>
      <c r="HX72" s="156"/>
      <c r="HY72" s="156"/>
      <c r="HZ72" s="156"/>
      <c r="IA72" s="156"/>
      <c r="IB72" s="156"/>
      <c r="IC72" s="156"/>
      <c r="ID72" s="156"/>
      <c r="IE72" s="156"/>
      <c r="IF72" s="156"/>
      <c r="IG72" s="156"/>
      <c r="IH72" s="156"/>
      <c r="II72" s="156"/>
      <c r="IJ72" s="156"/>
      <c r="IK72" s="156"/>
      <c r="IL72" s="156"/>
      <c r="IM72" s="156"/>
    </row>
    <row r="73" spans="2:247" s="33" customFormat="1" ht="7.5" customHeight="1" outlineLevel="1" thickBot="1">
      <c r="B73" s="18"/>
      <c r="C73" s="19"/>
      <c r="D73" s="20"/>
      <c r="E73" s="19"/>
      <c r="F73" s="164"/>
      <c r="G73" s="20"/>
      <c r="H73" s="164"/>
      <c r="I73" s="19"/>
      <c r="J73" s="164"/>
      <c r="K73" s="19"/>
      <c r="L73" s="164"/>
      <c r="M73" s="19"/>
      <c r="N73" s="164"/>
      <c r="O73" s="19"/>
      <c r="P73" s="164"/>
      <c r="Q73" s="19"/>
      <c r="R73" s="164"/>
      <c r="S73" s="164"/>
      <c r="T73" s="19"/>
      <c r="U73" s="164"/>
      <c r="V73" s="52"/>
      <c r="W73" s="52"/>
      <c r="X73" s="52"/>
      <c r="Y73" s="52"/>
      <c r="Z73" s="52"/>
      <c r="AA73" s="37"/>
      <c r="AB73" s="35"/>
      <c r="AC73" s="35"/>
      <c r="AD73" s="35"/>
      <c r="AE73" s="35"/>
      <c r="AF73" s="35"/>
      <c r="AG73" s="35"/>
      <c r="AH73" s="35"/>
      <c r="AI73" s="35"/>
      <c r="AJ73" s="35"/>
      <c r="AK73" s="35"/>
      <c r="AL73" s="35"/>
      <c r="AM73" s="35"/>
      <c r="AN73" s="22"/>
      <c r="AO73" s="38"/>
      <c r="AP73" s="22"/>
      <c r="AQ73" s="22"/>
      <c r="AR73" s="22"/>
      <c r="AS73" s="8"/>
      <c r="AT73" s="8"/>
      <c r="AU73"/>
      <c r="AV73"/>
      <c r="AW73"/>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row>
    <row r="74" spans="2:247" s="33" customFormat="1" ht="7.5" customHeight="1" thickTop="1">
      <c r="B74" s="34"/>
      <c r="C74" s="35"/>
      <c r="D74" s="36"/>
      <c r="E74" s="35"/>
      <c r="F74" s="210"/>
      <c r="G74" s="36"/>
      <c r="H74" s="210"/>
      <c r="I74" s="35"/>
      <c r="J74" s="210"/>
      <c r="K74" s="35"/>
      <c r="L74" s="210"/>
      <c r="M74" s="35"/>
      <c r="N74" s="210"/>
      <c r="O74" s="35"/>
      <c r="P74" s="210"/>
      <c r="Q74" s="35"/>
      <c r="R74" s="210"/>
      <c r="S74" s="210"/>
      <c r="T74" s="35"/>
      <c r="U74" s="210"/>
      <c r="V74" s="52"/>
      <c r="W74" s="52"/>
      <c r="X74" s="52"/>
      <c r="Y74" s="52"/>
      <c r="Z74" s="52"/>
      <c r="AA74" s="37"/>
      <c r="AB74" s="35"/>
      <c r="AC74" s="35"/>
      <c r="AD74" s="35"/>
      <c r="AE74" s="35"/>
      <c r="AF74" s="35"/>
      <c r="AG74" s="35"/>
      <c r="AH74" s="35"/>
      <c r="AI74" s="35"/>
      <c r="AJ74" s="35"/>
      <c r="AK74" s="35"/>
      <c r="AL74" s="35"/>
      <c r="AM74" s="35"/>
      <c r="AN74" s="22"/>
      <c r="AO74" s="38"/>
      <c r="AP74" s="22"/>
      <c r="AQ74" s="22"/>
      <c r="AR74" s="22"/>
      <c r="AS74" s="8"/>
      <c r="AT74" s="8"/>
      <c r="AU74"/>
      <c r="AV74"/>
      <c r="AW74"/>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row>
    <row r="75" spans="2:49" s="4" customFormat="1" ht="18">
      <c r="B75" s="2" t="s">
        <v>14</v>
      </c>
      <c r="C75" s="65"/>
      <c r="D75" s="112" t="s">
        <v>0</v>
      </c>
      <c r="E75" s="392">
        <f>Robin!$AA$2</f>
        <v>9</v>
      </c>
      <c r="F75" s="392"/>
      <c r="G75" s="392">
        <f>Robin!$X$2</f>
        <v>7</v>
      </c>
      <c r="H75" s="392"/>
      <c r="I75" s="392">
        <f>Robin!$AI$2</f>
        <v>14</v>
      </c>
      <c r="J75" s="392"/>
      <c r="K75" s="392">
        <f>Robin!$Z$2</f>
        <v>8</v>
      </c>
      <c r="L75" s="392"/>
      <c r="M75" s="392">
        <f>Robin!$AD$2</f>
        <v>11</v>
      </c>
      <c r="N75" s="392"/>
      <c r="O75" s="392">
        <f>Robin!$AC$2</f>
        <v>10</v>
      </c>
      <c r="P75" s="392"/>
      <c r="Q75" s="392">
        <f>Robin!$AF$2</f>
        <v>12</v>
      </c>
      <c r="R75" s="392"/>
      <c r="S75" s="5"/>
      <c r="T75" s="2"/>
      <c r="U75" s="212"/>
      <c r="V75" s="53"/>
      <c r="W75" s="53"/>
      <c r="X75" s="53"/>
      <c r="Y75" s="53"/>
      <c r="Z75" s="53"/>
      <c r="AA75" s="6"/>
      <c r="AB75" s="6"/>
      <c r="AC75" s="6"/>
      <c r="AD75" s="6"/>
      <c r="AE75" s="6"/>
      <c r="AF75" s="6"/>
      <c r="AG75" s="6"/>
      <c r="AH75" s="6"/>
      <c r="AI75" s="6"/>
      <c r="AJ75" s="6"/>
      <c r="AK75" s="6"/>
      <c r="AL75" s="6"/>
      <c r="AM75" s="6"/>
      <c r="AN75" s="6"/>
      <c r="AO75" s="6"/>
      <c r="AP75" s="6"/>
      <c r="AQ75" s="6"/>
      <c r="AR75" s="6"/>
      <c r="AS75" s="8"/>
      <c r="AT75" s="8"/>
      <c r="AU75"/>
      <c r="AV75"/>
      <c r="AW75"/>
    </row>
    <row r="76" spans="3:49" s="4" customFormat="1" ht="21" customHeight="1">
      <c r="C76" s="66"/>
      <c r="D76" s="113"/>
      <c r="E76" s="400" t="str">
        <f>Robin!$U$39</f>
        <v>DJK Rimpar 1</v>
      </c>
      <c r="F76" s="394"/>
      <c r="G76" s="400" t="str">
        <f>Robin!$U$3</f>
        <v>Schanzer Ingolstadt</v>
      </c>
      <c r="H76" s="394"/>
      <c r="I76" s="400" t="str">
        <f>Robin!$U$21</f>
        <v>Münchner Kindl</v>
      </c>
      <c r="J76" s="394"/>
      <c r="K76" s="400" t="str">
        <f>Robin!$U$27</f>
        <v>RW Lichtenhof Stein 1</v>
      </c>
      <c r="L76" s="394"/>
      <c r="M76" s="400" t="str">
        <f>Robin!$U$9</f>
        <v>Bayerland München 1</v>
      </c>
      <c r="N76" s="394"/>
      <c r="O76" s="400" t="str">
        <f>Robin!$U$45</f>
        <v>Raubritter Buster</v>
      </c>
      <c r="P76" s="394"/>
      <c r="Q76" s="400" t="str">
        <f>Robin!$U$33</f>
        <v>Comet Nürnberg 1</v>
      </c>
      <c r="R76" s="394"/>
      <c r="S76" s="262"/>
      <c r="U76" s="212"/>
      <c r="V76" s="53"/>
      <c r="W76" s="53"/>
      <c r="X76" s="53"/>
      <c r="Y76" s="53"/>
      <c r="Z76" s="53"/>
      <c r="AA76" s="6"/>
      <c r="AB76" s="6"/>
      <c r="AC76" s="6"/>
      <c r="AD76" s="6"/>
      <c r="AE76" s="6"/>
      <c r="AF76" s="6"/>
      <c r="AG76" s="6"/>
      <c r="AH76" s="6"/>
      <c r="AI76" s="6"/>
      <c r="AJ76" s="6"/>
      <c r="AK76" s="6"/>
      <c r="AL76" s="6"/>
      <c r="AM76" s="6"/>
      <c r="AN76" s="6"/>
      <c r="AO76" s="6"/>
      <c r="AP76" s="6"/>
      <c r="AQ76" s="6"/>
      <c r="AR76" s="6"/>
      <c r="AS76" s="8"/>
      <c r="AT76" s="8"/>
      <c r="AU76"/>
      <c r="AV76"/>
      <c r="AW76"/>
    </row>
    <row r="77" spans="3:49" s="4" customFormat="1" ht="21" customHeight="1">
      <c r="C77" s="2"/>
      <c r="D77" s="113"/>
      <c r="E77" s="401"/>
      <c r="F77" s="396"/>
      <c r="G77" s="401"/>
      <c r="H77" s="396"/>
      <c r="I77" s="401"/>
      <c r="J77" s="396"/>
      <c r="K77" s="401"/>
      <c r="L77" s="396"/>
      <c r="M77" s="401"/>
      <c r="N77" s="396"/>
      <c r="O77" s="401"/>
      <c r="P77" s="396"/>
      <c r="Q77" s="401"/>
      <c r="R77" s="396"/>
      <c r="S77" s="262"/>
      <c r="U77" s="212"/>
      <c r="V77" s="53"/>
      <c r="W77" s="53"/>
      <c r="X77" s="53"/>
      <c r="Y77" s="53"/>
      <c r="Z77" s="53"/>
      <c r="AA77" s="6"/>
      <c r="AB77" s="6"/>
      <c r="AC77" s="6"/>
      <c r="AD77" s="6"/>
      <c r="AE77" s="6"/>
      <c r="AF77" s="6"/>
      <c r="AG77" s="6"/>
      <c r="AH77" s="6"/>
      <c r="AI77" s="6"/>
      <c r="AJ77" s="6"/>
      <c r="AK77" s="6"/>
      <c r="AL77" s="6"/>
      <c r="AM77" s="6"/>
      <c r="AN77" s="6"/>
      <c r="AO77" s="6"/>
      <c r="AP77" s="6"/>
      <c r="AQ77" s="6"/>
      <c r="AR77" s="6"/>
      <c r="AS77" s="8"/>
      <c r="AT77" s="8"/>
      <c r="AU77"/>
      <c r="AV77"/>
      <c r="AW77"/>
    </row>
    <row r="78" spans="3:49" s="4" customFormat="1" ht="21" customHeight="1">
      <c r="C78" s="2"/>
      <c r="D78" s="113"/>
      <c r="E78" s="401"/>
      <c r="F78" s="396"/>
      <c r="G78" s="401"/>
      <c r="H78" s="396"/>
      <c r="I78" s="401"/>
      <c r="J78" s="396"/>
      <c r="K78" s="401"/>
      <c r="L78" s="396"/>
      <c r="M78" s="401"/>
      <c r="N78" s="396"/>
      <c r="O78" s="401"/>
      <c r="P78" s="396"/>
      <c r="Q78" s="401"/>
      <c r="R78" s="396"/>
      <c r="S78" s="262"/>
      <c r="U78" s="212"/>
      <c r="V78" s="53"/>
      <c r="W78" s="53"/>
      <c r="X78" s="53"/>
      <c r="Y78" s="53"/>
      <c r="Z78" s="53"/>
      <c r="AA78" s="6"/>
      <c r="AB78" s="6"/>
      <c r="AC78" s="6"/>
      <c r="AD78" s="6"/>
      <c r="AE78" s="6"/>
      <c r="AF78" s="6"/>
      <c r="AG78" s="6"/>
      <c r="AH78" s="6"/>
      <c r="AI78" s="6"/>
      <c r="AJ78" s="6"/>
      <c r="AK78" s="6"/>
      <c r="AL78" s="6"/>
      <c r="AM78" s="6"/>
      <c r="AN78" s="6"/>
      <c r="AO78" s="6"/>
      <c r="AP78" s="6"/>
      <c r="AQ78" s="6"/>
      <c r="AR78" s="6"/>
      <c r="AS78" s="8"/>
      <c r="AT78" s="8"/>
      <c r="AU78"/>
      <c r="AV78"/>
      <c r="AW78"/>
    </row>
    <row r="79" spans="4:49" s="4" customFormat="1" ht="21" customHeight="1">
      <c r="D79" s="113"/>
      <c r="E79" s="401"/>
      <c r="F79" s="396"/>
      <c r="G79" s="401"/>
      <c r="H79" s="396"/>
      <c r="I79" s="401"/>
      <c r="J79" s="396"/>
      <c r="K79" s="401"/>
      <c r="L79" s="396"/>
      <c r="M79" s="401"/>
      <c r="N79" s="396"/>
      <c r="O79" s="401"/>
      <c r="P79" s="396"/>
      <c r="Q79" s="401"/>
      <c r="R79" s="396"/>
      <c r="S79" s="262"/>
      <c r="U79" s="212"/>
      <c r="V79" s="53"/>
      <c r="W79" s="53"/>
      <c r="X79" s="53"/>
      <c r="Y79" s="53"/>
      <c r="Z79" s="53"/>
      <c r="AA79" s="6"/>
      <c r="AB79" s="6"/>
      <c r="AC79" s="6"/>
      <c r="AD79" s="6"/>
      <c r="AE79" s="6"/>
      <c r="AF79" s="6"/>
      <c r="AG79" s="6"/>
      <c r="AH79" s="6"/>
      <c r="AI79" s="6"/>
      <c r="AJ79" s="6"/>
      <c r="AK79" s="6"/>
      <c r="AL79" s="6"/>
      <c r="AM79" s="6"/>
      <c r="AN79" s="6"/>
      <c r="AO79" s="6"/>
      <c r="AP79" s="6"/>
      <c r="AQ79" s="6"/>
      <c r="AR79" s="6"/>
      <c r="AS79" s="8"/>
      <c r="AT79" s="8"/>
      <c r="AU79"/>
      <c r="AV79"/>
      <c r="AW79"/>
    </row>
    <row r="80" spans="3:49" s="4" customFormat="1" ht="21" customHeight="1">
      <c r="C80" s="103" t="str">
        <f>Robin!$U$15</f>
        <v>Highroller Rosenheim 2</v>
      </c>
      <c r="D80" s="114"/>
      <c r="E80" s="401"/>
      <c r="F80" s="396"/>
      <c r="G80" s="401"/>
      <c r="H80" s="396"/>
      <c r="I80" s="401"/>
      <c r="J80" s="396"/>
      <c r="K80" s="401"/>
      <c r="L80" s="396"/>
      <c r="M80" s="401"/>
      <c r="N80" s="396"/>
      <c r="O80" s="401"/>
      <c r="P80" s="396"/>
      <c r="Q80" s="401"/>
      <c r="R80" s="396"/>
      <c r="S80" s="262"/>
      <c r="U80" s="212"/>
      <c r="V80" s="53"/>
      <c r="W80" s="53"/>
      <c r="X80" s="53"/>
      <c r="Y80" s="53"/>
      <c r="Z80" s="53"/>
      <c r="AA80" s="6"/>
      <c r="AB80" s="6"/>
      <c r="AC80" s="6"/>
      <c r="AD80" s="6"/>
      <c r="AE80" s="6"/>
      <c r="AF80" s="6"/>
      <c r="AG80" s="6"/>
      <c r="AH80" s="6"/>
      <c r="AI80" s="6"/>
      <c r="AJ80" s="6"/>
      <c r="AK80" s="6"/>
      <c r="AL80" s="6"/>
      <c r="AM80" s="6"/>
      <c r="AN80" s="6"/>
      <c r="AO80" s="6"/>
      <c r="AP80" s="6"/>
      <c r="AQ80" s="6"/>
      <c r="AR80" s="6"/>
      <c r="AS80" s="8"/>
      <c r="AT80" s="8"/>
      <c r="AU80"/>
      <c r="AV80"/>
      <c r="AW80"/>
    </row>
    <row r="81" spans="4:49" s="4" customFormat="1" ht="21" customHeight="1">
      <c r="D81" s="113"/>
      <c r="E81" s="402"/>
      <c r="F81" s="398"/>
      <c r="G81" s="402"/>
      <c r="H81" s="398"/>
      <c r="I81" s="402"/>
      <c r="J81" s="398"/>
      <c r="K81" s="402"/>
      <c r="L81" s="398"/>
      <c r="M81" s="402"/>
      <c r="N81" s="398"/>
      <c r="O81" s="402"/>
      <c r="P81" s="398"/>
      <c r="Q81" s="402"/>
      <c r="R81" s="398"/>
      <c r="S81" s="262"/>
      <c r="U81" s="212"/>
      <c r="V81" s="53"/>
      <c r="W81" s="53"/>
      <c r="X81" s="53"/>
      <c r="Y81" s="53"/>
      <c r="Z81" s="53"/>
      <c r="AA81" s="6"/>
      <c r="AB81" s="6"/>
      <c r="AC81" s="6"/>
      <c r="AD81" s="6"/>
      <c r="AE81" s="6"/>
      <c r="AF81" s="6"/>
      <c r="AG81" s="6"/>
      <c r="AH81" s="6"/>
      <c r="AI81" s="6"/>
      <c r="AJ81" s="6"/>
      <c r="AK81" s="6"/>
      <c r="AL81" s="6"/>
      <c r="AM81" s="6"/>
      <c r="AN81" s="6"/>
      <c r="AO81" s="6"/>
      <c r="AP81" s="6"/>
      <c r="AQ81" s="6"/>
      <c r="AR81" s="6"/>
      <c r="AS81" s="8"/>
      <c r="AT81" s="8"/>
      <c r="AU81"/>
      <c r="AV81"/>
      <c r="AW81"/>
    </row>
    <row r="82" spans="4:49" s="4" customFormat="1" ht="19.5" customHeight="1">
      <c r="D82" s="113" t="str">
        <f>D18</f>
        <v>Team</v>
      </c>
      <c r="E82" s="392" t="s">
        <v>64</v>
      </c>
      <c r="F82" s="392"/>
      <c r="G82" s="392" t="s">
        <v>57</v>
      </c>
      <c r="H82" s="392"/>
      <c r="I82" s="392" t="s">
        <v>60</v>
      </c>
      <c r="J82" s="392"/>
      <c r="K82" s="392" t="s">
        <v>65</v>
      </c>
      <c r="L82" s="392"/>
      <c r="M82" s="392" t="s">
        <v>59</v>
      </c>
      <c r="N82" s="392"/>
      <c r="O82" s="392" t="s">
        <v>63</v>
      </c>
      <c r="P82" s="392"/>
      <c r="Q82" s="392" t="s">
        <v>56</v>
      </c>
      <c r="R82" s="392"/>
      <c r="S82" s="5"/>
      <c r="U82" s="212"/>
      <c r="V82" s="53"/>
      <c r="W82" s="53"/>
      <c r="X82" s="53"/>
      <c r="Y82" s="53"/>
      <c r="Z82" s="53"/>
      <c r="AA82" s="6"/>
      <c r="AB82" s="6"/>
      <c r="AC82" s="6"/>
      <c r="AD82" s="6"/>
      <c r="AE82" s="6"/>
      <c r="AF82" s="6"/>
      <c r="AG82" s="6"/>
      <c r="AH82" s="6"/>
      <c r="AI82" s="6"/>
      <c r="AJ82" s="6"/>
      <c r="AK82" s="6"/>
      <c r="AL82" s="6"/>
      <c r="AM82" s="6"/>
      <c r="AN82" s="6"/>
      <c r="AO82" s="6"/>
      <c r="AP82" s="6"/>
      <c r="AQ82" s="6"/>
      <c r="AR82" s="6"/>
      <c r="AS82" s="8"/>
      <c r="AT82" s="8"/>
      <c r="AU82"/>
      <c r="AV82"/>
      <c r="AW82"/>
    </row>
    <row r="83" spans="4:49" s="4" customFormat="1" ht="19.5" customHeight="1">
      <c r="D83" s="113"/>
      <c r="E83" s="5"/>
      <c r="F83" s="158"/>
      <c r="G83" s="5"/>
      <c r="H83" s="158"/>
      <c r="I83" s="5"/>
      <c r="J83" s="158"/>
      <c r="K83" s="5"/>
      <c r="L83" s="158"/>
      <c r="M83" s="5"/>
      <c r="N83" s="158"/>
      <c r="O83" s="5"/>
      <c r="P83" s="158"/>
      <c r="Q83" s="5"/>
      <c r="R83" s="158"/>
      <c r="S83" s="158"/>
      <c r="U83" s="212"/>
      <c r="V83" s="53"/>
      <c r="W83" s="53"/>
      <c r="X83" s="53"/>
      <c r="Y83" s="53"/>
      <c r="Z83" s="53"/>
      <c r="AA83" s="6"/>
      <c r="AB83" s="6"/>
      <c r="AC83" s="6"/>
      <c r="AD83" s="6"/>
      <c r="AE83" s="6"/>
      <c r="AF83" s="6"/>
      <c r="AG83" s="6"/>
      <c r="AH83" s="6"/>
      <c r="AI83" s="6"/>
      <c r="AJ83" s="6"/>
      <c r="AK83" s="6"/>
      <c r="AL83" s="6"/>
      <c r="AM83" s="6"/>
      <c r="AN83" s="6"/>
      <c r="AO83" s="6"/>
      <c r="AP83" s="6"/>
      <c r="AQ83" s="6"/>
      <c r="AR83" s="6"/>
      <c r="AS83" s="8"/>
      <c r="AT83" s="8"/>
      <c r="AU83"/>
      <c r="AV83"/>
      <c r="AW83"/>
    </row>
    <row r="84" spans="4:49" s="4" customFormat="1" ht="19.5" customHeight="1">
      <c r="D84" s="113"/>
      <c r="E84" s="5"/>
      <c r="F84" s="158"/>
      <c r="G84" s="5"/>
      <c r="H84" s="158"/>
      <c r="I84" s="5"/>
      <c r="J84" s="158"/>
      <c r="K84" s="5"/>
      <c r="L84" s="158"/>
      <c r="M84" s="5"/>
      <c r="N84" s="158"/>
      <c r="O84" s="5"/>
      <c r="P84" s="158"/>
      <c r="Q84" s="5"/>
      <c r="R84" s="158"/>
      <c r="S84" s="158"/>
      <c r="T84" s="5" t="s">
        <v>2</v>
      </c>
      <c r="U84" s="158" t="s">
        <v>2</v>
      </c>
      <c r="V84" s="53"/>
      <c r="W84" s="53"/>
      <c r="X84" s="53"/>
      <c r="Y84" s="53"/>
      <c r="Z84" s="53"/>
      <c r="AA84" s="6"/>
      <c r="AB84" s="6"/>
      <c r="AC84" s="6"/>
      <c r="AD84" s="6"/>
      <c r="AE84" s="6"/>
      <c r="AF84" s="6"/>
      <c r="AG84" s="6"/>
      <c r="AH84" s="6"/>
      <c r="AI84" s="6"/>
      <c r="AJ84" s="6"/>
      <c r="AK84" s="6"/>
      <c r="AL84" s="6"/>
      <c r="AM84" s="6"/>
      <c r="AN84" s="6"/>
      <c r="AO84" s="6"/>
      <c r="AP84" s="6"/>
      <c r="AQ84" s="6"/>
      <c r="AR84" s="6"/>
      <c r="AS84" s="8"/>
      <c r="AT84" s="8"/>
      <c r="AU84"/>
      <c r="AV84"/>
      <c r="AW84"/>
    </row>
    <row r="85" spans="2:49" s="4" customFormat="1" ht="18">
      <c r="B85" s="4" t="s">
        <v>3</v>
      </c>
      <c r="C85" s="4" t="s">
        <v>4</v>
      </c>
      <c r="D85" s="115" t="s">
        <v>18</v>
      </c>
      <c r="E85" s="4" t="s">
        <v>1</v>
      </c>
      <c r="F85" s="327" t="s">
        <v>54</v>
      </c>
      <c r="G85" s="4" t="s">
        <v>1</v>
      </c>
      <c r="H85" s="327" t="s">
        <v>54</v>
      </c>
      <c r="I85" s="4" t="s">
        <v>1</v>
      </c>
      <c r="J85" s="327" t="s">
        <v>54</v>
      </c>
      <c r="K85" s="4" t="s">
        <v>1</v>
      </c>
      <c r="L85" s="327" t="s">
        <v>54</v>
      </c>
      <c r="M85" s="4" t="s">
        <v>1</v>
      </c>
      <c r="N85" s="327" t="s">
        <v>54</v>
      </c>
      <c r="O85" s="4" t="s">
        <v>1</v>
      </c>
      <c r="P85" s="327" t="s">
        <v>54</v>
      </c>
      <c r="Q85" s="4" t="s">
        <v>1</v>
      </c>
      <c r="R85" s="327" t="s">
        <v>54</v>
      </c>
      <c r="S85" s="273" t="s">
        <v>219</v>
      </c>
      <c r="T85" s="4" t="s">
        <v>1</v>
      </c>
      <c r="U85" s="212" t="s">
        <v>5</v>
      </c>
      <c r="V85" s="53"/>
      <c r="W85" s="53" t="s">
        <v>34</v>
      </c>
      <c r="X85" s="53"/>
      <c r="Y85" s="53"/>
      <c r="Z85" s="53"/>
      <c r="AA85" s="6"/>
      <c r="AB85" s="6"/>
      <c r="AC85" s="6"/>
      <c r="AD85" s="6"/>
      <c r="AE85" s="6"/>
      <c r="AF85" s="6"/>
      <c r="AG85" s="6"/>
      <c r="AH85" s="6"/>
      <c r="AI85" s="6"/>
      <c r="AJ85" s="6"/>
      <c r="AK85" s="6"/>
      <c r="AL85" s="6"/>
      <c r="AM85" s="6"/>
      <c r="AN85" s="6"/>
      <c r="AO85" s="6"/>
      <c r="AP85" s="6"/>
      <c r="AQ85" s="6"/>
      <c r="AR85" s="6"/>
      <c r="AS85" s="8"/>
      <c r="AT85" s="8"/>
      <c r="AU85"/>
      <c r="AV85"/>
      <c r="AW85"/>
    </row>
    <row r="86" spans="2:49" s="4" customFormat="1" ht="19.5" customHeight="1">
      <c r="B86" s="3">
        <v>1</v>
      </c>
      <c r="C86" s="143" t="str">
        <f>Robin!$U$16</f>
        <v>Schanze Rene</v>
      </c>
      <c r="D86" s="109" t="str">
        <f>Robin!$V$16</f>
        <v>16524</v>
      </c>
      <c r="E86" s="3">
        <f>Eingaben!AD30</f>
        <v>166</v>
      </c>
      <c r="F86" s="277">
        <f>Eingaben!AE30</f>
        <v>1</v>
      </c>
      <c r="G86" s="3">
        <f>Eingaben!AF30</f>
        <v>180</v>
      </c>
      <c r="H86" s="277">
        <f>Eingaben!AG30</f>
        <v>0</v>
      </c>
      <c r="I86" s="3">
        <v>179</v>
      </c>
      <c r="J86" s="277">
        <f>Eingaben!AI30</f>
        <v>0</v>
      </c>
      <c r="K86" s="3">
        <f>Eingaben!AJ30</f>
        <v>140</v>
      </c>
      <c r="L86" s="277">
        <f>Eingaben!AK30</f>
        <v>0</v>
      </c>
      <c r="M86" s="3">
        <f>Eingaben!AL30</f>
        <v>157</v>
      </c>
      <c r="N86" s="277">
        <f>Eingaben!AM30</f>
        <v>0</v>
      </c>
      <c r="O86" s="3">
        <f>Eingaben!AN30</f>
        <v>156</v>
      </c>
      <c r="P86" s="277">
        <f>Eingaben!AO30</f>
        <v>1</v>
      </c>
      <c r="Q86" s="3">
        <f>Eingaben!AP30</f>
        <v>192</v>
      </c>
      <c r="R86" s="277">
        <f>Eingaben!AQ30</f>
        <v>1</v>
      </c>
      <c r="S86" s="279">
        <f>Eingaben!AR30</f>
        <v>0</v>
      </c>
      <c r="T86" s="3">
        <f>Eingaben!AS30</f>
        <v>1170</v>
      </c>
      <c r="U86" s="281">
        <f>Eingaben!AT30</f>
        <v>3</v>
      </c>
      <c r="V86" s="190">
        <f>COUNTIF(E86,"&gt;0")+COUNTIF(G86,"&gt;0")+COUNTIF(I86,"&gt;0")+COUNTIF(K86,"&gt;0")+COUNTIF(M86,"&gt;0")+COUNTIF(Q86,"&gt;0")+COUNTIF(O86,"&gt;0")</f>
        <v>7</v>
      </c>
      <c r="W86" s="53"/>
      <c r="X86" s="53"/>
      <c r="Y86" s="53"/>
      <c r="Z86" s="53"/>
      <c r="AA86" s="6"/>
      <c r="AB86" s="6"/>
      <c r="AC86" s="6"/>
      <c r="AD86" s="6"/>
      <c r="AE86" s="6"/>
      <c r="AF86" s="6"/>
      <c r="AG86" s="6"/>
      <c r="AH86" s="6"/>
      <c r="AI86" s="6"/>
      <c r="AJ86" s="6"/>
      <c r="AK86" s="6"/>
      <c r="AL86" s="6"/>
      <c r="AM86" s="6"/>
      <c r="AN86" s="6"/>
      <c r="AO86" s="6"/>
      <c r="AP86" s="6"/>
      <c r="AQ86" s="6"/>
      <c r="AR86" s="6"/>
      <c r="AS86" s="8"/>
      <c r="AT86" s="8"/>
      <c r="AU86"/>
      <c r="AV86"/>
      <c r="AW86"/>
    </row>
    <row r="87" spans="2:49" s="4" customFormat="1" ht="19.5" customHeight="1">
      <c r="B87" s="3">
        <v>2</v>
      </c>
      <c r="C87" s="143" t="str">
        <f>Robin!$U$17</f>
        <v>Heinzl Karl</v>
      </c>
      <c r="D87" s="109" t="str">
        <f>Robin!$V$17</f>
        <v>16526</v>
      </c>
      <c r="E87" s="3">
        <f>Eingaben!AD31</f>
        <v>147</v>
      </c>
      <c r="F87" s="277">
        <f>Eingaben!AE31</f>
        <v>0</v>
      </c>
      <c r="G87" s="3">
        <f>Eingaben!AF31</f>
        <v>216</v>
      </c>
      <c r="H87" s="277">
        <f>Eingaben!AG31</f>
        <v>1</v>
      </c>
      <c r="I87" s="3">
        <v>198</v>
      </c>
      <c r="J87" s="277">
        <v>1</v>
      </c>
      <c r="K87" s="3">
        <f>Eingaben!AJ31</f>
        <v>133</v>
      </c>
      <c r="L87" s="277">
        <f>Eingaben!AK31</f>
        <v>0</v>
      </c>
      <c r="M87" s="3">
        <f>Eingaben!AL31</f>
        <v>201</v>
      </c>
      <c r="N87" s="277">
        <f>Eingaben!AM31</f>
        <v>0</v>
      </c>
      <c r="O87" s="3">
        <f>Eingaben!AN31</f>
        <v>183</v>
      </c>
      <c r="P87" s="277">
        <f>Eingaben!AO31</f>
        <v>1</v>
      </c>
      <c r="Q87" s="3">
        <f>Eingaben!AP31</f>
        <v>181</v>
      </c>
      <c r="R87" s="277">
        <f>Eingaben!AQ31</f>
        <v>1</v>
      </c>
      <c r="S87" s="279">
        <f>Eingaben!AR31</f>
        <v>0</v>
      </c>
      <c r="T87" s="3">
        <f>Eingaben!AS31</f>
        <v>1259</v>
      </c>
      <c r="U87" s="281">
        <f>Eingaben!AT31</f>
        <v>4</v>
      </c>
      <c r="V87" s="190">
        <f>COUNTIF(E87,"&gt;0")+COUNTIF(G87,"&gt;0")+COUNTIF(I87,"&gt;0")+COUNTIF(K87,"&gt;0")+COUNTIF(M87,"&gt;0")+COUNTIF(Q87,"&gt;0")+COUNTIF(O87,"&gt;0")</f>
        <v>7</v>
      </c>
      <c r="W87" s="53"/>
      <c r="X87" s="53"/>
      <c r="Y87" s="53"/>
      <c r="Z87" s="53"/>
      <c r="AA87" s="6"/>
      <c r="AB87" s="6"/>
      <c r="AC87" s="6"/>
      <c r="AD87" s="6"/>
      <c r="AE87" s="6"/>
      <c r="AF87" s="6"/>
      <c r="AG87" s="6"/>
      <c r="AH87" s="6"/>
      <c r="AI87" s="6"/>
      <c r="AJ87" s="6"/>
      <c r="AK87" s="6"/>
      <c r="AL87" s="6"/>
      <c r="AM87" s="6"/>
      <c r="AN87" s="6"/>
      <c r="AO87" s="6"/>
      <c r="AP87" s="6"/>
      <c r="AQ87" s="6"/>
      <c r="AR87" s="6"/>
      <c r="AS87" s="8"/>
      <c r="AT87" s="8"/>
      <c r="AU87"/>
      <c r="AV87"/>
      <c r="AW87"/>
    </row>
    <row r="88" spans="2:49" s="4" customFormat="1" ht="19.5" customHeight="1">
      <c r="B88" s="3">
        <v>3</v>
      </c>
      <c r="C88" s="143" t="str">
        <f>Robin!$U$18</f>
        <v>Sanderlin Frank</v>
      </c>
      <c r="D88" s="109" t="str">
        <f>Robin!$V$18</f>
        <v>16518</v>
      </c>
      <c r="E88" s="3">
        <f>Eingaben!AD32</f>
        <v>170</v>
      </c>
      <c r="F88" s="277">
        <f>Eingaben!AE32</f>
        <v>0</v>
      </c>
      <c r="G88" s="3">
        <f>Eingaben!AF32</f>
        <v>228</v>
      </c>
      <c r="H88" s="277">
        <f>Eingaben!AG32</f>
        <v>0</v>
      </c>
      <c r="I88" s="3">
        <v>225</v>
      </c>
      <c r="J88" s="277">
        <v>1</v>
      </c>
      <c r="K88" s="3">
        <f>Eingaben!AJ32</f>
        <v>190</v>
      </c>
      <c r="L88" s="277">
        <f>Eingaben!AK32</f>
        <v>0</v>
      </c>
      <c r="M88" s="3">
        <f>Eingaben!AL32</f>
        <v>181</v>
      </c>
      <c r="N88" s="277">
        <f>Eingaben!AM32</f>
        <v>0</v>
      </c>
      <c r="O88" s="3">
        <f>Eingaben!AN32</f>
        <v>201</v>
      </c>
      <c r="P88" s="277">
        <f>Eingaben!AO32</f>
        <v>1</v>
      </c>
      <c r="Q88" s="3">
        <f>Eingaben!AP32</f>
        <v>140</v>
      </c>
      <c r="R88" s="277">
        <f>Eingaben!AQ32</f>
        <v>0</v>
      </c>
      <c r="S88" s="279">
        <f>Eingaben!AR32</f>
        <v>0</v>
      </c>
      <c r="T88" s="3">
        <f>Eingaben!AS32</f>
        <v>1335</v>
      </c>
      <c r="U88" s="281">
        <f>Eingaben!AT32</f>
        <v>2</v>
      </c>
      <c r="V88" s="190">
        <f>COUNTIF(E88,"&gt;0")+COUNTIF(G88,"&gt;0")+COUNTIF(I88,"&gt;0")+COUNTIF(K88,"&gt;0")+COUNTIF(M88,"&gt;0")+COUNTIF(Q88,"&gt;0")+COUNTIF(O88,"&gt;0")</f>
        <v>7</v>
      </c>
      <c r="W88" s="53"/>
      <c r="X88" s="53"/>
      <c r="Y88" s="53"/>
      <c r="Z88" s="53"/>
      <c r="AA88" s="6"/>
      <c r="AB88" s="6"/>
      <c r="AC88" s="6"/>
      <c r="AD88" s="6"/>
      <c r="AE88" s="6"/>
      <c r="AF88" s="6"/>
      <c r="AG88" s="6"/>
      <c r="AH88" s="6"/>
      <c r="AI88" s="6"/>
      <c r="AJ88" s="6"/>
      <c r="AK88" s="6"/>
      <c r="AL88" s="6"/>
      <c r="AM88" s="6"/>
      <c r="AN88" s="6"/>
      <c r="AO88" s="6"/>
      <c r="AP88" s="6"/>
      <c r="AQ88" s="6"/>
      <c r="AR88" s="6"/>
      <c r="AS88" s="8"/>
      <c r="AT88" s="8"/>
      <c r="AU88"/>
      <c r="AV88"/>
      <c r="AW88"/>
    </row>
    <row r="89" spans="2:49" s="4" customFormat="1" ht="19.5" customHeight="1">
      <c r="B89" s="3">
        <v>4</v>
      </c>
      <c r="C89" s="143" t="str">
        <f>Robin!$U$19</f>
        <v>Schreiber Andy</v>
      </c>
      <c r="D89" s="109" t="str">
        <f>Robin!$V$19</f>
        <v>16725</v>
      </c>
      <c r="E89" s="3">
        <f>Eingaben!AD33</f>
        <v>0</v>
      </c>
      <c r="F89" s="277">
        <f>Eingaben!AE33</f>
        <v>0</v>
      </c>
      <c r="G89" s="3">
        <f>Eingaben!AF33</f>
        <v>0</v>
      </c>
      <c r="H89" s="277">
        <f>Eingaben!AG33</f>
        <v>0</v>
      </c>
      <c r="I89" s="3">
        <f>Eingaben!AH33</f>
        <v>0</v>
      </c>
      <c r="J89" s="277">
        <f>Eingaben!AI33</f>
        <v>0</v>
      </c>
      <c r="K89" s="3">
        <f>Eingaben!AJ33</f>
        <v>0</v>
      </c>
      <c r="L89" s="277">
        <f>Eingaben!AK33</f>
        <v>0</v>
      </c>
      <c r="M89" s="3">
        <f>Eingaben!AL33</f>
        <v>0</v>
      </c>
      <c r="N89" s="277">
        <f>Eingaben!AM33</f>
        <v>0</v>
      </c>
      <c r="O89" s="3">
        <f>Eingaben!AN33</f>
        <v>0</v>
      </c>
      <c r="P89" s="277">
        <f>Eingaben!AO33</f>
        <v>0</v>
      </c>
      <c r="Q89" s="3">
        <f>Eingaben!AP33</f>
        <v>0</v>
      </c>
      <c r="R89" s="277">
        <f>Eingaben!AQ33</f>
        <v>0</v>
      </c>
      <c r="S89" s="279">
        <f>Eingaben!AR33</f>
        <v>0</v>
      </c>
      <c r="T89" s="3">
        <f>Eingaben!AS33</f>
        <v>0</v>
      </c>
      <c r="U89" s="281">
        <f>Eingaben!AT33</f>
        <v>0</v>
      </c>
      <c r="V89" s="190">
        <f>COUNTIF(E89,"&gt;0")+COUNTIF(G89,"&gt;0")+COUNTIF(I89,"&gt;0")+COUNTIF(K89,"&gt;0")+COUNTIF(M89,"&gt;0")+COUNTIF(Q89,"&gt;0")+COUNTIF(O89,"&gt;0")</f>
        <v>0</v>
      </c>
      <c r="W89" s="53"/>
      <c r="X89" s="53"/>
      <c r="Y89" s="53"/>
      <c r="Z89" s="53"/>
      <c r="AA89" s="6"/>
      <c r="AB89" s="6"/>
      <c r="AC89" s="6"/>
      <c r="AD89" s="6"/>
      <c r="AE89" s="6"/>
      <c r="AF89" s="6"/>
      <c r="AG89" s="6"/>
      <c r="AH89" s="6"/>
      <c r="AI89" s="6"/>
      <c r="AJ89" s="6"/>
      <c r="AK89" s="6"/>
      <c r="AL89" s="6"/>
      <c r="AM89" s="6"/>
      <c r="AN89" s="6"/>
      <c r="AO89" s="6"/>
      <c r="AP89" s="6"/>
      <c r="AQ89" s="6"/>
      <c r="AR89" s="6"/>
      <c r="AS89" s="8"/>
      <c r="AT89" s="8"/>
      <c r="AU89"/>
      <c r="AV89"/>
      <c r="AW89"/>
    </row>
    <row r="90" spans="2:49" s="4" customFormat="1" ht="19.5" customHeight="1">
      <c r="B90" s="3">
        <v>5</v>
      </c>
      <c r="C90" s="143" t="str">
        <f>Robin!$U$20</f>
        <v>Lindner Helga</v>
      </c>
      <c r="D90" s="109" t="str">
        <f>Robin!$V$20</f>
        <v>16517</v>
      </c>
      <c r="E90" s="3">
        <f>Eingaben!AD34</f>
        <v>0</v>
      </c>
      <c r="F90" s="277">
        <f>Eingaben!AE34</f>
        <v>0</v>
      </c>
      <c r="G90" s="3">
        <f>Eingaben!AF34</f>
        <v>0</v>
      </c>
      <c r="H90" s="277">
        <f>Eingaben!AG34</f>
        <v>0</v>
      </c>
      <c r="I90" s="3">
        <f>Eingaben!AH34</f>
        <v>0</v>
      </c>
      <c r="J90" s="277">
        <f>Eingaben!AI34</f>
        <v>0</v>
      </c>
      <c r="K90" s="3">
        <f>Eingaben!AJ34</f>
        <v>0</v>
      </c>
      <c r="L90" s="277">
        <f>Eingaben!AK34</f>
        <v>0</v>
      </c>
      <c r="M90" s="3">
        <f>Eingaben!AL34</f>
        <v>0</v>
      </c>
      <c r="N90" s="277">
        <f>Eingaben!AM34</f>
        <v>0</v>
      </c>
      <c r="O90" s="3">
        <f>Eingaben!AN34</f>
        <v>0</v>
      </c>
      <c r="P90" s="277">
        <f>Eingaben!AO34</f>
        <v>0</v>
      </c>
      <c r="Q90" s="3">
        <f>Eingaben!AP34</f>
        <v>0</v>
      </c>
      <c r="R90" s="277">
        <f>Eingaben!AQ34</f>
        <v>0</v>
      </c>
      <c r="S90" s="279">
        <f>Eingaben!AR34</f>
        <v>0</v>
      </c>
      <c r="T90" s="3">
        <f>Eingaben!AS34</f>
        <v>0</v>
      </c>
      <c r="U90" s="281">
        <f>Eingaben!AT34</f>
        <v>0</v>
      </c>
      <c r="V90" s="190">
        <f>COUNTIF(E90,"&gt;0")+COUNTIF(G90,"&gt;0")+COUNTIF(I90,"&gt;0")+COUNTIF(K90,"&gt;0")+COUNTIF(M90,"&gt;0")+COUNTIF(Q90,"&gt;0")+COUNTIF(O90,"&gt;0")</f>
        <v>0</v>
      </c>
      <c r="W90" s="53"/>
      <c r="X90" s="53"/>
      <c r="Y90" s="53"/>
      <c r="Z90" s="53"/>
      <c r="AA90" s="6"/>
      <c r="AB90" s="6"/>
      <c r="AC90" s="6"/>
      <c r="AD90" s="6"/>
      <c r="AE90" s="6"/>
      <c r="AF90" s="6"/>
      <c r="AG90" s="6"/>
      <c r="AH90" s="6"/>
      <c r="AI90" s="6"/>
      <c r="AJ90" s="6"/>
      <c r="AK90" s="6"/>
      <c r="AL90" s="6"/>
      <c r="AM90" s="6"/>
      <c r="AN90" s="6"/>
      <c r="AO90" s="6"/>
      <c r="AP90" s="6"/>
      <c r="AQ90" s="6"/>
      <c r="AR90" s="6"/>
      <c r="AS90" s="8"/>
      <c r="AT90" s="8"/>
      <c r="AU90"/>
      <c r="AV90"/>
      <c r="AW90"/>
    </row>
    <row r="91" spans="2:49" s="6" customFormat="1" ht="18">
      <c r="B91" s="7"/>
      <c r="C91" s="7"/>
      <c r="D91" s="110"/>
      <c r="E91" s="15">
        <f>Eingaben!AD35</f>
        <v>0</v>
      </c>
      <c r="F91" s="158">
        <f>Eingaben!AE35</f>
        <v>0</v>
      </c>
      <c r="G91" s="15">
        <f>Eingaben!AF35</f>
        <v>0</v>
      </c>
      <c r="H91" s="158">
        <f>Eingaben!AG35</f>
        <v>0</v>
      </c>
      <c r="I91" s="15">
        <f>Eingaben!AH35</f>
        <v>0</v>
      </c>
      <c r="J91" s="158">
        <f>Eingaben!AI35</f>
        <v>0</v>
      </c>
      <c r="K91" s="15">
        <f>Eingaben!AJ35</f>
        <v>0</v>
      </c>
      <c r="L91" s="158">
        <f>Eingaben!AK35</f>
        <v>0</v>
      </c>
      <c r="M91" s="15">
        <f>Eingaben!AL35</f>
        <v>0</v>
      </c>
      <c r="N91" s="158">
        <f>Eingaben!AM35</f>
        <v>0</v>
      </c>
      <c r="O91" s="15">
        <f>Eingaben!AN35</f>
        <v>0</v>
      </c>
      <c r="P91" s="158">
        <f>Eingaben!AO35</f>
        <v>0</v>
      </c>
      <c r="Q91" s="15">
        <f>Eingaben!AP35</f>
        <v>0</v>
      </c>
      <c r="R91" s="158">
        <f>Eingaben!AQ35</f>
        <v>0</v>
      </c>
      <c r="S91" s="158"/>
      <c r="T91" s="15">
        <f>Eingaben!AS35</f>
        <v>0</v>
      </c>
      <c r="U91" s="280">
        <f>Eingaben!AT35</f>
        <v>0</v>
      </c>
      <c r="V91" s="53"/>
      <c r="W91" s="53"/>
      <c r="X91" s="53"/>
      <c r="Y91" s="53"/>
      <c r="Z91" s="53"/>
      <c r="AS91" s="8"/>
      <c r="AT91" s="8"/>
      <c r="AU91"/>
      <c r="AV91"/>
      <c r="AW91"/>
    </row>
    <row r="92" spans="3:46" ht="18">
      <c r="C92" s="9" t="s">
        <v>69</v>
      </c>
      <c r="D92" s="111"/>
      <c r="E92" s="3">
        <f>Eingaben!AD36</f>
        <v>483</v>
      </c>
      <c r="F92" s="280">
        <f>Eingaben!AE36</f>
        <v>1</v>
      </c>
      <c r="G92" s="3">
        <f>Eingaben!AF36</f>
        <v>624</v>
      </c>
      <c r="H92" s="280">
        <f>Eingaben!AG36</f>
        <v>1</v>
      </c>
      <c r="I92" s="3">
        <f>Eingaben!AH36</f>
        <v>602</v>
      </c>
      <c r="J92" s="280">
        <f>Eingaben!AI36</f>
        <v>2</v>
      </c>
      <c r="K92" s="3">
        <f>Eingaben!AJ36</f>
        <v>463</v>
      </c>
      <c r="L92" s="280">
        <f>Eingaben!AK36</f>
        <v>0</v>
      </c>
      <c r="M92" s="3">
        <f>Eingaben!AL36</f>
        <v>539</v>
      </c>
      <c r="N92" s="280">
        <f>Eingaben!AM36</f>
        <v>0</v>
      </c>
      <c r="O92" s="3">
        <f>Eingaben!AN36</f>
        <v>540</v>
      </c>
      <c r="P92" s="280">
        <f>Eingaben!AO36</f>
        <v>3</v>
      </c>
      <c r="Q92" s="3">
        <f>Eingaben!AP36</f>
        <v>513</v>
      </c>
      <c r="R92" s="280">
        <f>Eingaben!AQ36</f>
        <v>2</v>
      </c>
      <c r="S92" s="158"/>
      <c r="T92" s="3">
        <f>Eingaben!AS36</f>
        <v>3764</v>
      </c>
      <c r="U92" s="280">
        <f>Eingaben!AT36</f>
        <v>9</v>
      </c>
      <c r="V92" s="190">
        <f>COUNTIF(E86:E90,"&gt;0")+COUNTIF(G86:G90,"&gt;0")+COUNTIF(I86:I90,"&gt;0")+COUNTIF(K86:K90,"&gt;0")+COUNTIF(M86:M90,"&gt;0")+COUNTIF(Q86:Q90,"&gt;0")+COUNTIF(O86:O90,"&gt;0")</f>
        <v>21</v>
      </c>
      <c r="AN92" s="8"/>
      <c r="AO92" s="8"/>
      <c r="AP92" s="8"/>
      <c r="AQ92" s="8"/>
      <c r="AR92" s="8"/>
      <c r="AS92" s="8"/>
      <c r="AT92" s="8"/>
    </row>
    <row r="93" spans="3:49" s="6" customFormat="1" ht="18">
      <c r="C93" s="9" t="s">
        <v>70</v>
      </c>
      <c r="D93" s="111"/>
      <c r="E93"/>
      <c r="F93" s="280">
        <f>Eingaben!AE37</f>
        <v>0</v>
      </c>
      <c r="G93"/>
      <c r="H93" s="280">
        <f>Eingaben!AG37</f>
        <v>2</v>
      </c>
      <c r="I93"/>
      <c r="J93" s="280">
        <f>Eingaben!AI37</f>
        <v>2</v>
      </c>
      <c r="K93"/>
      <c r="L93" s="280">
        <f>Eingaben!AK37</f>
        <v>0</v>
      </c>
      <c r="M93"/>
      <c r="N93" s="280">
        <f>Eingaben!AM37</f>
        <v>0</v>
      </c>
      <c r="O93"/>
      <c r="P93" s="280">
        <f>Eingaben!AO37</f>
        <v>2</v>
      </c>
      <c r="Q93"/>
      <c r="R93" s="280">
        <f>Eingaben!AQ37</f>
        <v>2</v>
      </c>
      <c r="S93" s="157"/>
      <c r="T93" s="258">
        <f>Eingaben!AS37</f>
        <v>0</v>
      </c>
      <c r="U93" s="283">
        <f>Eingaben!AT37</f>
        <v>8</v>
      </c>
      <c r="V93" s="53"/>
      <c r="W93" s="53"/>
      <c r="X93" s="53"/>
      <c r="Y93" s="53"/>
      <c r="Z93" s="53"/>
      <c r="AS93" s="8"/>
      <c r="AT93" s="8"/>
      <c r="AU93"/>
      <c r="AV93"/>
      <c r="AW93"/>
    </row>
    <row r="94" spans="3:49" s="6" customFormat="1" ht="18">
      <c r="C94" s="9" t="s">
        <v>66</v>
      </c>
      <c r="D94"/>
      <c r="E94" s="5">
        <f>Eingaben!AD38</f>
        <v>0</v>
      </c>
      <c r="F94" s="274">
        <f>Eingaben!AE38</f>
        <v>1</v>
      </c>
      <c r="G94" s="288">
        <f>Eingaben!AF38</f>
        <v>0</v>
      </c>
      <c r="H94" s="274">
        <f>Eingaben!AG38</f>
        <v>3</v>
      </c>
      <c r="I94" s="288">
        <f>Eingaben!AH38</f>
        <v>0</v>
      </c>
      <c r="J94" s="274">
        <f>Eingaben!AI38</f>
        <v>4</v>
      </c>
      <c r="K94" s="288">
        <f>Eingaben!AJ38</f>
        <v>0</v>
      </c>
      <c r="L94" s="274">
        <f>Eingaben!AK38</f>
        <v>0</v>
      </c>
      <c r="M94" s="288">
        <f>Eingaben!AL38</f>
        <v>0</v>
      </c>
      <c r="N94" s="274">
        <f>Eingaben!AM38</f>
        <v>0</v>
      </c>
      <c r="O94" s="288">
        <f>Eingaben!AN38</f>
        <v>0</v>
      </c>
      <c r="P94" s="274">
        <f>Eingaben!AO38</f>
        <v>5</v>
      </c>
      <c r="Q94" s="288">
        <f>Eingaben!AP38</f>
        <v>0</v>
      </c>
      <c r="R94" s="274">
        <f>Eingaben!AQ38</f>
        <v>4</v>
      </c>
      <c r="S94" s="274"/>
      <c r="T94" s="276">
        <f>Eingaben!AS38</f>
        <v>0</v>
      </c>
      <c r="U94" s="289">
        <f>Eingaben!AT38</f>
        <v>17</v>
      </c>
      <c r="V94" s="53"/>
      <c r="W94" s="53"/>
      <c r="X94" s="53"/>
      <c r="Y94" s="53"/>
      <c r="Z94" s="53"/>
      <c r="AS94" s="8"/>
      <c r="AT94" s="8"/>
      <c r="AU94"/>
      <c r="AV94"/>
      <c r="AW94"/>
    </row>
    <row r="95" spans="3:49" s="6" customFormat="1" ht="18">
      <c r="C95"/>
      <c r="D95"/>
      <c r="E95" s="5"/>
      <c r="F95" s="158"/>
      <c r="G95" s="5"/>
      <c r="H95" s="158"/>
      <c r="I95" s="5"/>
      <c r="J95" s="158"/>
      <c r="K95" s="5"/>
      <c r="L95" s="158"/>
      <c r="M95" s="5"/>
      <c r="N95" s="158"/>
      <c r="O95" s="5"/>
      <c r="P95" s="158"/>
      <c r="Q95" s="5"/>
      <c r="R95" s="158"/>
      <c r="S95" s="158"/>
      <c r="T95" s="392" t="s">
        <v>6</v>
      </c>
      <c r="U95" s="392"/>
      <c r="V95" s="53"/>
      <c r="W95" s="53"/>
      <c r="X95" s="53"/>
      <c r="Y95" s="53"/>
      <c r="Z95" s="53"/>
      <c r="AS95" s="8"/>
      <c r="AT95" s="8"/>
      <c r="AU95"/>
      <c r="AV95"/>
      <c r="AW95"/>
    </row>
    <row r="96" spans="3:49" s="6" customFormat="1" ht="18">
      <c r="C96"/>
      <c r="D96"/>
      <c r="E96"/>
      <c r="F96" s="213"/>
      <c r="G96"/>
      <c r="H96" s="213"/>
      <c r="I96"/>
      <c r="J96" s="213"/>
      <c r="K96"/>
      <c r="L96" s="213"/>
      <c r="M96"/>
      <c r="N96" s="213"/>
      <c r="O96"/>
      <c r="P96" s="213"/>
      <c r="Q96"/>
      <c r="R96" s="213"/>
      <c r="S96" s="213"/>
      <c r="T96" s="403">
        <f>Eingaben!$AW$36</f>
        <v>179.23809523809524</v>
      </c>
      <c r="U96" s="404"/>
      <c r="V96" s="53"/>
      <c r="W96" s="53"/>
      <c r="X96" s="53"/>
      <c r="Y96" s="53"/>
      <c r="Z96" s="53"/>
      <c r="AS96" s="8"/>
      <c r="AT96" s="8"/>
      <c r="AU96"/>
      <c r="AV96"/>
      <c r="AW96"/>
    </row>
    <row r="97" spans="2:49" s="17" customFormat="1" ht="7.5" customHeight="1" outlineLevel="1" thickBot="1">
      <c r="B97" s="18"/>
      <c r="C97" s="19"/>
      <c r="D97" s="20"/>
      <c r="E97" s="19"/>
      <c r="F97" s="164"/>
      <c r="G97" s="20"/>
      <c r="H97" s="164"/>
      <c r="I97" s="19"/>
      <c r="J97" s="164"/>
      <c r="K97" s="19"/>
      <c r="L97" s="164"/>
      <c r="M97" s="19"/>
      <c r="N97" s="164"/>
      <c r="O97" s="19"/>
      <c r="P97" s="164"/>
      <c r="Q97" s="19"/>
      <c r="R97" s="164"/>
      <c r="S97" s="164"/>
      <c r="T97" s="19"/>
      <c r="U97" s="164"/>
      <c r="V97" s="35"/>
      <c r="W97" s="35"/>
      <c r="X97" s="35"/>
      <c r="Y97" s="35"/>
      <c r="Z97" s="35"/>
      <c r="AA97" s="37"/>
      <c r="AB97" s="35"/>
      <c r="AC97" s="35"/>
      <c r="AD97" s="35"/>
      <c r="AE97" s="35"/>
      <c r="AF97" s="35"/>
      <c r="AG97" s="35"/>
      <c r="AH97" s="35"/>
      <c r="AI97" s="35"/>
      <c r="AJ97" s="35"/>
      <c r="AK97" s="35"/>
      <c r="AL97" s="35"/>
      <c r="AM97" s="35"/>
      <c r="AN97" s="22"/>
      <c r="AO97" s="38"/>
      <c r="AP97" s="22"/>
      <c r="AQ97" s="22"/>
      <c r="AR97" s="23"/>
      <c r="AS97" s="8"/>
      <c r="AT97" s="8"/>
      <c r="AU97"/>
      <c r="AV97"/>
      <c r="AW97"/>
    </row>
    <row r="98" spans="2:49" s="17" customFormat="1" ht="7.5" customHeight="1" outlineLevel="1" thickTop="1">
      <c r="B98" s="24"/>
      <c r="C98" s="25"/>
      <c r="D98" s="26"/>
      <c r="E98" s="25"/>
      <c r="F98" s="216"/>
      <c r="G98" s="26"/>
      <c r="H98" s="168"/>
      <c r="I98" s="26"/>
      <c r="J98" s="168"/>
      <c r="K98" s="25"/>
      <c r="L98" s="168"/>
      <c r="M98" s="25"/>
      <c r="N98" s="168"/>
      <c r="O98" s="25"/>
      <c r="P98" s="168"/>
      <c r="Q98" s="25"/>
      <c r="R98" s="168"/>
      <c r="S98" s="168"/>
      <c r="T98" s="25"/>
      <c r="U98" s="168"/>
      <c r="V98" s="35"/>
      <c r="W98" s="35"/>
      <c r="X98" s="35"/>
      <c r="Y98" s="35"/>
      <c r="Z98" s="35"/>
      <c r="AA98" s="37"/>
      <c r="AB98" s="35"/>
      <c r="AC98" s="35"/>
      <c r="AD98" s="35"/>
      <c r="AE98" s="35"/>
      <c r="AF98" s="35"/>
      <c r="AG98" s="35"/>
      <c r="AH98" s="35"/>
      <c r="AI98" s="35"/>
      <c r="AJ98" s="35"/>
      <c r="AK98" s="35"/>
      <c r="AL98" s="35"/>
      <c r="AM98" s="35"/>
      <c r="AN98" s="22"/>
      <c r="AO98" s="38"/>
      <c r="AP98" s="22"/>
      <c r="AQ98" s="22"/>
      <c r="AR98" s="23"/>
      <c r="AS98" s="8"/>
      <c r="AT98" s="8"/>
      <c r="AU98"/>
      <c r="AV98"/>
      <c r="AW98"/>
    </row>
    <row r="99" spans="2:49" s="17" customFormat="1" ht="20.25" customHeight="1" outlineLevel="1">
      <c r="B99" s="27"/>
      <c r="E99" s="28"/>
      <c r="F99" s="208"/>
      <c r="G99" s="42" t="str">
        <f>G3</f>
        <v>Club - Pokal  Finale 2007</v>
      </c>
      <c r="H99" s="208"/>
      <c r="I99" s="28"/>
      <c r="J99" s="208"/>
      <c r="K99" s="28"/>
      <c r="L99" s="208"/>
      <c r="M99" s="28"/>
      <c r="N99" s="208"/>
      <c r="O99" s="28"/>
      <c r="P99" s="208"/>
      <c r="Q99" s="28"/>
      <c r="R99" s="208"/>
      <c r="S99" s="208"/>
      <c r="T99" s="28"/>
      <c r="U99" s="214"/>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8"/>
      <c r="AR99" s="23"/>
      <c r="AS99" s="8"/>
      <c r="AT99" s="8"/>
      <c r="AU99"/>
      <c r="AV99"/>
      <c r="AW99"/>
    </row>
    <row r="100" spans="2:49" s="17" customFormat="1" ht="12" customHeight="1" outlineLevel="1">
      <c r="B100" s="27"/>
      <c r="C100" s="30">
        <f ca="1">NOW()</f>
        <v>39300.68422534722</v>
      </c>
      <c r="E100" s="29"/>
      <c r="F100" s="217"/>
      <c r="G100" s="29"/>
      <c r="H100" s="176"/>
      <c r="I100" s="29"/>
      <c r="J100" s="176"/>
      <c r="K100" s="31"/>
      <c r="L100" s="176"/>
      <c r="N100" s="176"/>
      <c r="O100" s="29"/>
      <c r="Q100" s="29"/>
      <c r="R100" s="222" t="s">
        <v>252</v>
      </c>
      <c r="S100" s="222"/>
      <c r="T100" s="29"/>
      <c r="U100" s="176"/>
      <c r="V100" s="35"/>
      <c r="W100" s="35"/>
      <c r="X100" s="35"/>
      <c r="Y100" s="35"/>
      <c r="Z100" s="35"/>
      <c r="AA100" s="117"/>
      <c r="AB100" s="117"/>
      <c r="AC100" s="35"/>
      <c r="AD100" s="35"/>
      <c r="AE100" s="35"/>
      <c r="AF100" s="35"/>
      <c r="AG100" s="35"/>
      <c r="AH100" s="35"/>
      <c r="AI100" s="117"/>
      <c r="AJ100" s="35"/>
      <c r="AK100" s="35"/>
      <c r="AL100" s="35"/>
      <c r="AM100" s="35"/>
      <c r="AN100" s="35"/>
      <c r="AO100" s="37"/>
      <c r="AP100" s="35"/>
      <c r="AQ100" s="35"/>
      <c r="AR100" s="23"/>
      <c r="AS100" s="8"/>
      <c r="AT100" s="8"/>
      <c r="AU100"/>
      <c r="AV100"/>
      <c r="AW100"/>
    </row>
    <row r="101" spans="3:49" s="17" customFormat="1" ht="20.25" customHeight="1" outlineLevel="1">
      <c r="C101" s="162">
        <f>C5</f>
        <v>39264</v>
      </c>
      <c r="E101" s="32"/>
      <c r="F101" s="218"/>
      <c r="H101" s="172"/>
      <c r="J101" s="172"/>
      <c r="K101" s="42"/>
      <c r="L101" s="176"/>
      <c r="N101" s="172"/>
      <c r="O101" s="259" t="str">
        <f>O69</f>
        <v>Mainfranken Bowling Bamberg</v>
      </c>
      <c r="P101" s="172"/>
      <c r="R101" s="172"/>
      <c r="S101" s="172"/>
      <c r="T101" s="32"/>
      <c r="U101" s="209"/>
      <c r="V101" s="117"/>
      <c r="W101" s="117"/>
      <c r="X101" s="35"/>
      <c r="Y101" s="117"/>
      <c r="Z101" s="117"/>
      <c r="AA101" s="118"/>
      <c r="AB101" s="119"/>
      <c r="AC101" s="119"/>
      <c r="AD101" s="117"/>
      <c r="AE101" s="119"/>
      <c r="AF101" s="119"/>
      <c r="AG101" s="119"/>
      <c r="AH101" s="119"/>
      <c r="AI101" s="119"/>
      <c r="AJ101" s="119"/>
      <c r="AK101" s="119"/>
      <c r="AL101" s="119"/>
      <c r="AM101" s="119"/>
      <c r="AN101" s="119"/>
      <c r="AO101" s="120"/>
      <c r="AP101" s="121"/>
      <c r="AQ101" s="119"/>
      <c r="AR101" s="122"/>
      <c r="AS101" s="8"/>
      <c r="AT101" s="8"/>
      <c r="AU101"/>
      <c r="AV101"/>
      <c r="AW101"/>
    </row>
    <row r="102" spans="2:247" s="33" customFormat="1" ht="7.5" customHeight="1" outlineLevel="1" thickBot="1">
      <c r="B102" s="34"/>
      <c r="C102" s="35"/>
      <c r="D102" s="36"/>
      <c r="E102" s="35"/>
      <c r="F102" s="210"/>
      <c r="G102" s="36"/>
      <c r="H102" s="210"/>
      <c r="I102" s="35"/>
      <c r="J102" s="210"/>
      <c r="K102" s="35"/>
      <c r="L102" s="210"/>
      <c r="M102" s="35"/>
      <c r="N102" s="210"/>
      <c r="O102" s="35"/>
      <c r="P102" s="210"/>
      <c r="Q102" s="35"/>
      <c r="R102" s="210"/>
      <c r="S102" s="210"/>
      <c r="T102" s="35"/>
      <c r="U102" s="210"/>
      <c r="V102" s="52"/>
      <c r="W102" s="52"/>
      <c r="X102" s="52"/>
      <c r="Y102" s="52"/>
      <c r="Z102" s="52"/>
      <c r="AA102" s="37"/>
      <c r="AB102" s="35"/>
      <c r="AC102" s="35"/>
      <c r="AD102" s="35"/>
      <c r="AE102" s="35"/>
      <c r="AF102" s="35"/>
      <c r="AG102" s="35"/>
      <c r="AH102" s="35"/>
      <c r="AI102" s="35"/>
      <c r="AJ102" s="35"/>
      <c r="AK102" s="35"/>
      <c r="AL102" s="35"/>
      <c r="AM102" s="35"/>
      <c r="AN102" s="22"/>
      <c r="AO102" s="38"/>
      <c r="AP102" s="22"/>
      <c r="AQ102" s="22"/>
      <c r="AR102" s="22"/>
      <c r="AS102" s="8"/>
      <c r="AT102" s="8"/>
      <c r="AU102"/>
      <c r="AV102"/>
      <c r="AW102"/>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1"/>
      <c r="GS102" s="41"/>
      <c r="GT102" s="41"/>
      <c r="GU102" s="41"/>
      <c r="GV102" s="41"/>
      <c r="GW102" s="41"/>
      <c r="GX102" s="41"/>
      <c r="GY102" s="41"/>
      <c r="GZ102" s="41"/>
      <c r="HA102" s="41"/>
      <c r="HB102" s="41"/>
      <c r="HC102" s="41"/>
      <c r="HD102" s="41"/>
      <c r="HE102" s="41"/>
      <c r="HF102" s="41"/>
      <c r="HG102" s="41"/>
      <c r="HH102" s="41"/>
      <c r="HI102" s="41"/>
      <c r="HJ102" s="41"/>
      <c r="HK102" s="41"/>
      <c r="HL102" s="41"/>
      <c r="HM102" s="41"/>
      <c r="HN102" s="41"/>
      <c r="HO102" s="41"/>
      <c r="HP102" s="41"/>
      <c r="HQ102" s="41"/>
      <c r="HR102" s="41"/>
      <c r="HS102" s="41"/>
      <c r="HT102" s="41"/>
      <c r="HU102" s="41"/>
      <c r="HV102" s="41"/>
      <c r="HW102" s="41"/>
      <c r="HX102" s="41"/>
      <c r="HY102" s="41"/>
      <c r="HZ102" s="41"/>
      <c r="IA102" s="41"/>
      <c r="IB102" s="41"/>
      <c r="IC102" s="41"/>
      <c r="ID102" s="41"/>
      <c r="IE102" s="41"/>
      <c r="IF102" s="41"/>
      <c r="IG102" s="41"/>
      <c r="IH102" s="41"/>
      <c r="II102" s="41"/>
      <c r="IJ102" s="41"/>
      <c r="IK102" s="41"/>
      <c r="IL102" s="41"/>
      <c r="IM102" s="41"/>
    </row>
    <row r="103" spans="2:247" s="33" customFormat="1" ht="7.5" customHeight="1" outlineLevel="1" thickTop="1">
      <c r="B103" s="24"/>
      <c r="C103" s="25"/>
      <c r="D103" s="39"/>
      <c r="E103" s="25"/>
      <c r="F103" s="168"/>
      <c r="G103" s="39"/>
      <c r="H103" s="168"/>
      <c r="I103" s="25"/>
      <c r="J103" s="168"/>
      <c r="K103" s="25"/>
      <c r="L103" s="168"/>
      <c r="M103" s="25"/>
      <c r="N103" s="168"/>
      <c r="O103" s="25"/>
      <c r="P103" s="168"/>
      <c r="Q103" s="25"/>
      <c r="R103" s="168"/>
      <c r="S103" s="168"/>
      <c r="T103" s="25"/>
      <c r="U103" s="168"/>
      <c r="V103" s="52"/>
      <c r="W103" s="52"/>
      <c r="X103" s="52"/>
      <c r="Y103" s="52"/>
      <c r="Z103" s="52"/>
      <c r="AA103" s="37"/>
      <c r="AB103" s="35"/>
      <c r="AC103" s="35"/>
      <c r="AD103" s="35"/>
      <c r="AE103" s="35"/>
      <c r="AF103" s="35"/>
      <c r="AG103" s="35"/>
      <c r="AH103" s="35"/>
      <c r="AI103" s="35"/>
      <c r="AJ103" s="35"/>
      <c r="AK103" s="35"/>
      <c r="AL103" s="35"/>
      <c r="AM103" s="35"/>
      <c r="AN103" s="22"/>
      <c r="AO103" s="38"/>
      <c r="AP103" s="22"/>
      <c r="AQ103" s="22"/>
      <c r="AR103" s="22"/>
      <c r="AS103" s="8"/>
      <c r="AT103" s="8"/>
      <c r="AU103"/>
      <c r="AV103"/>
      <c r="AW103"/>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c r="IC103" s="41"/>
      <c r="ID103" s="41"/>
      <c r="IE103" s="41"/>
      <c r="IF103" s="41"/>
      <c r="IG103" s="41"/>
      <c r="IH103" s="41"/>
      <c r="II103" s="41"/>
      <c r="IJ103" s="41"/>
      <c r="IK103" s="41"/>
      <c r="IL103" s="41"/>
      <c r="IM103" s="41"/>
    </row>
    <row r="104" spans="2:247" s="149" customFormat="1" ht="28.5" outlineLevel="1">
      <c r="B104" s="147"/>
      <c r="C104" s="148" t="s">
        <v>32</v>
      </c>
      <c r="E104" s="150"/>
      <c r="F104" s="219"/>
      <c r="G104" s="148" t="str">
        <f>G8</f>
        <v>Gruppe 2</v>
      </c>
      <c r="H104" s="211"/>
      <c r="J104" s="221"/>
      <c r="K104" s="150"/>
      <c r="L104" s="211"/>
      <c r="M104" s="150"/>
      <c r="N104" s="221"/>
      <c r="P104" s="221"/>
      <c r="R104" s="221"/>
      <c r="S104" s="221"/>
      <c r="T104" s="150"/>
      <c r="U104" s="211"/>
      <c r="V104" s="147"/>
      <c r="W104" s="147"/>
      <c r="X104" s="147"/>
      <c r="Y104" s="147"/>
      <c r="Z104" s="147"/>
      <c r="AA104" s="151"/>
      <c r="AB104" s="150"/>
      <c r="AC104" s="150"/>
      <c r="AD104" s="150"/>
      <c r="AE104" s="150"/>
      <c r="AF104" s="150"/>
      <c r="AG104" s="150"/>
      <c r="AH104" s="150"/>
      <c r="AI104" s="150"/>
      <c r="AJ104" s="150"/>
      <c r="AK104" s="150"/>
      <c r="AL104" s="150"/>
      <c r="AM104" s="150"/>
      <c r="AN104" s="152"/>
      <c r="AO104" s="153"/>
      <c r="AP104" s="152"/>
      <c r="AQ104" s="152"/>
      <c r="AR104" s="152"/>
      <c r="AS104" s="154"/>
      <c r="AT104" s="154"/>
      <c r="AU104" s="155"/>
      <c r="AV104" s="155"/>
      <c r="AW104" s="155"/>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c r="DP104" s="156"/>
      <c r="DQ104" s="156"/>
      <c r="DR104" s="156"/>
      <c r="DS104" s="156"/>
      <c r="DT104" s="156"/>
      <c r="DU104" s="156"/>
      <c r="DV104" s="156"/>
      <c r="DW104" s="156"/>
      <c r="DX104" s="156"/>
      <c r="DY104" s="156"/>
      <c r="DZ104" s="156"/>
      <c r="EA104" s="156"/>
      <c r="EB104" s="156"/>
      <c r="EC104" s="156"/>
      <c r="ED104" s="156"/>
      <c r="EE104" s="156"/>
      <c r="EF104" s="156"/>
      <c r="EG104" s="156"/>
      <c r="EH104" s="156"/>
      <c r="EI104" s="156"/>
      <c r="EJ104" s="156"/>
      <c r="EK104" s="156"/>
      <c r="EL104" s="156"/>
      <c r="EM104" s="156"/>
      <c r="EN104" s="156"/>
      <c r="EO104" s="156"/>
      <c r="EP104" s="156"/>
      <c r="EQ104" s="156"/>
      <c r="ER104" s="156"/>
      <c r="ES104" s="156"/>
      <c r="ET104" s="156"/>
      <c r="EU104" s="156"/>
      <c r="EV104" s="156"/>
      <c r="EW104" s="156"/>
      <c r="EX104" s="156"/>
      <c r="EY104" s="156"/>
      <c r="EZ104" s="156"/>
      <c r="FA104" s="156"/>
      <c r="FB104" s="156"/>
      <c r="FC104" s="156"/>
      <c r="FD104" s="156"/>
      <c r="FE104" s="156"/>
      <c r="FF104" s="156"/>
      <c r="FG104" s="156"/>
      <c r="FH104" s="156"/>
      <c r="FI104" s="156"/>
      <c r="FJ104" s="156"/>
      <c r="FK104" s="156"/>
      <c r="FL104" s="156"/>
      <c r="FM104" s="156"/>
      <c r="FN104" s="156"/>
      <c r="FO104" s="156"/>
      <c r="FP104" s="156"/>
      <c r="FQ104" s="156"/>
      <c r="FR104" s="156"/>
      <c r="FS104" s="156"/>
      <c r="FT104" s="156"/>
      <c r="FU104" s="156"/>
      <c r="FV104" s="156"/>
      <c r="FW104" s="156"/>
      <c r="FX104" s="156"/>
      <c r="FY104" s="156"/>
      <c r="FZ104" s="156"/>
      <c r="GA104" s="156"/>
      <c r="GB104" s="156"/>
      <c r="GC104" s="156"/>
      <c r="GD104" s="156"/>
      <c r="GE104" s="156"/>
      <c r="GF104" s="156"/>
      <c r="GG104" s="156"/>
      <c r="GH104" s="156"/>
      <c r="GI104" s="156"/>
      <c r="GJ104" s="156"/>
      <c r="GK104" s="156"/>
      <c r="GL104" s="156"/>
      <c r="GM104" s="156"/>
      <c r="GN104" s="156"/>
      <c r="GO104" s="156"/>
      <c r="GP104" s="156"/>
      <c r="GQ104" s="156"/>
      <c r="GR104" s="156"/>
      <c r="GS104" s="156"/>
      <c r="GT104" s="156"/>
      <c r="GU104" s="156"/>
      <c r="GV104" s="156"/>
      <c r="GW104" s="156"/>
      <c r="GX104" s="156"/>
      <c r="GY104" s="156"/>
      <c r="GZ104" s="156"/>
      <c r="HA104" s="156"/>
      <c r="HB104" s="156"/>
      <c r="HC104" s="156"/>
      <c r="HD104" s="156"/>
      <c r="HE104" s="156"/>
      <c r="HF104" s="156"/>
      <c r="HG104" s="156"/>
      <c r="HH104" s="156"/>
      <c r="HI104" s="156"/>
      <c r="HJ104" s="156"/>
      <c r="HK104" s="156"/>
      <c r="HL104" s="156"/>
      <c r="HM104" s="156"/>
      <c r="HN104" s="156"/>
      <c r="HO104" s="156"/>
      <c r="HP104" s="156"/>
      <c r="HQ104" s="156"/>
      <c r="HR104" s="156"/>
      <c r="HS104" s="156"/>
      <c r="HT104" s="156"/>
      <c r="HU104" s="156"/>
      <c r="HV104" s="156"/>
      <c r="HW104" s="156"/>
      <c r="HX104" s="156"/>
      <c r="HY104" s="156"/>
      <c r="HZ104" s="156"/>
      <c r="IA104" s="156"/>
      <c r="IB104" s="156"/>
      <c r="IC104" s="156"/>
      <c r="ID104" s="156"/>
      <c r="IE104" s="156"/>
      <c r="IF104" s="156"/>
      <c r="IG104" s="156"/>
      <c r="IH104" s="156"/>
      <c r="II104" s="156"/>
      <c r="IJ104" s="156"/>
      <c r="IK104" s="156"/>
      <c r="IL104" s="156"/>
      <c r="IM104" s="156"/>
    </row>
    <row r="105" spans="2:247" s="33" customFormat="1" ht="7.5" customHeight="1" outlineLevel="1" thickBot="1">
      <c r="B105" s="18"/>
      <c r="C105" s="19"/>
      <c r="D105" s="20"/>
      <c r="E105" s="19"/>
      <c r="F105" s="164"/>
      <c r="G105" s="20"/>
      <c r="H105" s="164"/>
      <c r="I105" s="19"/>
      <c r="J105" s="164"/>
      <c r="K105" s="19"/>
      <c r="L105" s="164"/>
      <c r="M105" s="19"/>
      <c r="N105" s="164"/>
      <c r="O105" s="19"/>
      <c r="P105" s="164"/>
      <c r="Q105" s="19"/>
      <c r="R105" s="164"/>
      <c r="S105" s="164"/>
      <c r="T105" s="19"/>
      <c r="U105" s="164"/>
      <c r="V105" s="52"/>
      <c r="W105" s="52"/>
      <c r="X105" s="52"/>
      <c r="Y105" s="52"/>
      <c r="Z105" s="52"/>
      <c r="AA105" s="37"/>
      <c r="AB105" s="35"/>
      <c r="AC105" s="35"/>
      <c r="AD105" s="35"/>
      <c r="AE105" s="35"/>
      <c r="AF105" s="35"/>
      <c r="AG105" s="35"/>
      <c r="AH105" s="35"/>
      <c r="AI105" s="35"/>
      <c r="AJ105" s="35"/>
      <c r="AK105" s="35"/>
      <c r="AL105" s="35"/>
      <c r="AM105" s="35"/>
      <c r="AN105" s="22"/>
      <c r="AO105" s="38"/>
      <c r="AP105" s="22"/>
      <c r="AQ105" s="22"/>
      <c r="AR105" s="22"/>
      <c r="AS105" s="8"/>
      <c r="AT105" s="8"/>
      <c r="AU105"/>
      <c r="AV105"/>
      <c r="AW105"/>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c r="HO105" s="41"/>
      <c r="HP105" s="41"/>
      <c r="HQ105" s="41"/>
      <c r="HR105" s="41"/>
      <c r="HS105" s="41"/>
      <c r="HT105" s="41"/>
      <c r="HU105" s="41"/>
      <c r="HV105" s="41"/>
      <c r="HW105" s="41"/>
      <c r="HX105" s="41"/>
      <c r="HY105" s="41"/>
      <c r="HZ105" s="41"/>
      <c r="IA105" s="41"/>
      <c r="IB105" s="41"/>
      <c r="IC105" s="41"/>
      <c r="ID105" s="41"/>
      <c r="IE105" s="41"/>
      <c r="IF105" s="41"/>
      <c r="IG105" s="41"/>
      <c r="IH105" s="41"/>
      <c r="II105" s="41"/>
      <c r="IJ105" s="41"/>
      <c r="IK105" s="41"/>
      <c r="IL105" s="41"/>
      <c r="IM105" s="41"/>
    </row>
    <row r="106" spans="2:247" s="33" customFormat="1" ht="7.5" customHeight="1" thickTop="1">
      <c r="B106" s="34"/>
      <c r="C106" s="35"/>
      <c r="D106" s="36"/>
      <c r="E106" s="35"/>
      <c r="F106" s="210"/>
      <c r="G106" s="36"/>
      <c r="H106" s="210"/>
      <c r="I106" s="35"/>
      <c r="J106" s="210"/>
      <c r="K106" s="35"/>
      <c r="L106" s="210"/>
      <c r="M106" s="35"/>
      <c r="N106" s="210"/>
      <c r="O106" s="35"/>
      <c r="P106" s="210"/>
      <c r="Q106" s="35"/>
      <c r="R106" s="210"/>
      <c r="S106" s="210"/>
      <c r="T106" s="35"/>
      <c r="U106" s="210"/>
      <c r="V106" s="52"/>
      <c r="W106" s="52"/>
      <c r="X106" s="52"/>
      <c r="Y106" s="52"/>
      <c r="Z106" s="52"/>
      <c r="AA106" s="37"/>
      <c r="AB106" s="35"/>
      <c r="AC106" s="35"/>
      <c r="AD106" s="35"/>
      <c r="AE106" s="35"/>
      <c r="AF106" s="35"/>
      <c r="AG106" s="35"/>
      <c r="AH106" s="35"/>
      <c r="AI106" s="35"/>
      <c r="AJ106" s="35"/>
      <c r="AK106" s="35"/>
      <c r="AL106" s="35"/>
      <c r="AM106" s="35"/>
      <c r="AN106" s="22"/>
      <c r="AO106" s="38"/>
      <c r="AP106" s="22"/>
      <c r="AQ106" s="22"/>
      <c r="AR106" s="22"/>
      <c r="AS106" s="8"/>
      <c r="AT106" s="8"/>
      <c r="AU106"/>
      <c r="AV106"/>
      <c r="AW106"/>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c r="IC106" s="41"/>
      <c r="ID106" s="41"/>
      <c r="IE106" s="41"/>
      <c r="IF106" s="41"/>
      <c r="IG106" s="41"/>
      <c r="IH106" s="41"/>
      <c r="II106" s="41"/>
      <c r="IJ106" s="41"/>
      <c r="IK106" s="41"/>
      <c r="IL106" s="41"/>
      <c r="IM106" s="41"/>
    </row>
    <row r="107" spans="2:49" s="4" customFormat="1" ht="18">
      <c r="B107" s="2" t="s">
        <v>15</v>
      </c>
      <c r="C107" s="65"/>
      <c r="D107" s="112" t="s">
        <v>0</v>
      </c>
      <c r="E107" s="392">
        <f>Robin!$AD$2</f>
        <v>11</v>
      </c>
      <c r="F107" s="392"/>
      <c r="G107" s="392">
        <f>Robin!$AA$2</f>
        <v>9</v>
      </c>
      <c r="H107" s="392"/>
      <c r="I107" s="392">
        <f>Robin!$AG$2</f>
        <v>13</v>
      </c>
      <c r="J107" s="392"/>
      <c r="K107" s="392">
        <f>Robin!$AF$2</f>
        <v>12</v>
      </c>
      <c r="L107" s="392"/>
      <c r="M107" s="392">
        <f>Robin!$AC$2</f>
        <v>10</v>
      </c>
      <c r="N107" s="392"/>
      <c r="O107" s="392">
        <f>Robin!$AI$2</f>
        <v>14</v>
      </c>
      <c r="P107" s="392"/>
      <c r="Q107" s="392">
        <f>Robin!$X$2</f>
        <v>7</v>
      </c>
      <c r="R107" s="392"/>
      <c r="S107" s="5"/>
      <c r="T107" s="2"/>
      <c r="U107" s="212"/>
      <c r="V107" s="53"/>
      <c r="W107" s="53"/>
      <c r="X107" s="53"/>
      <c r="Y107" s="53"/>
      <c r="Z107" s="53"/>
      <c r="AA107" s="6"/>
      <c r="AB107" s="6"/>
      <c r="AC107" s="6"/>
      <c r="AD107" s="6"/>
      <c r="AE107" s="6"/>
      <c r="AF107" s="6"/>
      <c r="AG107" s="6"/>
      <c r="AH107" s="6"/>
      <c r="AI107" s="6"/>
      <c r="AJ107" s="6"/>
      <c r="AK107" s="6"/>
      <c r="AL107" s="6"/>
      <c r="AM107" s="6"/>
      <c r="AN107" s="6"/>
      <c r="AO107" s="6"/>
      <c r="AP107" s="6"/>
      <c r="AQ107" s="6"/>
      <c r="AR107" s="6"/>
      <c r="AS107" s="8"/>
      <c r="AT107" s="8"/>
      <c r="AU107"/>
      <c r="AV107"/>
      <c r="AW107"/>
    </row>
    <row r="108" spans="3:49" s="4" customFormat="1" ht="21" customHeight="1">
      <c r="C108" s="66"/>
      <c r="D108" s="113"/>
      <c r="E108" s="400" t="str">
        <f>Robin!$U$27</f>
        <v>RW Lichtenhof Stein 1</v>
      </c>
      <c r="F108" s="394"/>
      <c r="G108" s="400" t="str">
        <f>Robin!$U$9</f>
        <v>Bayerland München 1</v>
      </c>
      <c r="H108" s="394"/>
      <c r="I108" s="400" t="str">
        <f>Robin!$U$15</f>
        <v>Highroller Rosenheim 2</v>
      </c>
      <c r="J108" s="394"/>
      <c r="K108" s="400" t="str">
        <f>Robin!$U$39</f>
        <v>DJK Rimpar 1</v>
      </c>
      <c r="L108" s="394"/>
      <c r="M108" s="400" t="str">
        <f>Robin!$U$3</f>
        <v>Schanzer Ingolstadt</v>
      </c>
      <c r="N108" s="394"/>
      <c r="O108" s="400" t="str">
        <f>Robin!$U$33</f>
        <v>Comet Nürnberg 1</v>
      </c>
      <c r="P108" s="394"/>
      <c r="Q108" s="400" t="str">
        <f>Robin!$U$45</f>
        <v>Raubritter Buster</v>
      </c>
      <c r="R108" s="394"/>
      <c r="S108" s="262"/>
      <c r="U108" s="212"/>
      <c r="V108" s="53"/>
      <c r="W108" s="53"/>
      <c r="X108" s="53"/>
      <c r="Y108" s="53"/>
      <c r="Z108" s="53"/>
      <c r="AA108" s="6"/>
      <c r="AB108" s="6"/>
      <c r="AC108" s="6"/>
      <c r="AD108" s="6"/>
      <c r="AE108" s="6"/>
      <c r="AF108" s="6"/>
      <c r="AG108" s="6"/>
      <c r="AH108" s="6"/>
      <c r="AI108" s="6"/>
      <c r="AJ108" s="6"/>
      <c r="AK108" s="6"/>
      <c r="AL108" s="6"/>
      <c r="AM108" s="6"/>
      <c r="AN108" s="6"/>
      <c r="AO108" s="6"/>
      <c r="AP108" s="6"/>
      <c r="AQ108" s="6"/>
      <c r="AR108" s="6"/>
      <c r="AS108" s="8"/>
      <c r="AT108" s="8"/>
      <c r="AU108"/>
      <c r="AV108"/>
      <c r="AW108"/>
    </row>
    <row r="109" spans="3:49" s="4" customFormat="1" ht="21" customHeight="1">
      <c r="C109" s="2"/>
      <c r="D109" s="113"/>
      <c r="E109" s="401"/>
      <c r="F109" s="396"/>
      <c r="G109" s="401"/>
      <c r="H109" s="396"/>
      <c r="I109" s="401"/>
      <c r="J109" s="396"/>
      <c r="K109" s="401"/>
      <c r="L109" s="396"/>
      <c r="M109" s="401"/>
      <c r="N109" s="396"/>
      <c r="O109" s="401"/>
      <c r="P109" s="396"/>
      <c r="Q109" s="401"/>
      <c r="R109" s="396"/>
      <c r="S109" s="262"/>
      <c r="U109" s="212"/>
      <c r="V109" s="53"/>
      <c r="W109" s="53"/>
      <c r="X109" s="53"/>
      <c r="Y109" s="53"/>
      <c r="Z109" s="53"/>
      <c r="AA109" s="6"/>
      <c r="AB109" s="6"/>
      <c r="AC109" s="6"/>
      <c r="AD109" s="6"/>
      <c r="AE109" s="6"/>
      <c r="AF109" s="6"/>
      <c r="AG109" s="6"/>
      <c r="AH109" s="6"/>
      <c r="AI109" s="6"/>
      <c r="AJ109" s="6"/>
      <c r="AK109" s="6"/>
      <c r="AL109" s="6"/>
      <c r="AM109" s="6"/>
      <c r="AN109" s="6"/>
      <c r="AO109" s="6"/>
      <c r="AP109" s="6"/>
      <c r="AQ109" s="6"/>
      <c r="AR109" s="6"/>
      <c r="AS109" s="8"/>
      <c r="AT109" s="8"/>
      <c r="AU109"/>
      <c r="AV109"/>
      <c r="AW109"/>
    </row>
    <row r="110" spans="3:49" s="4" customFormat="1" ht="21" customHeight="1">
      <c r="C110" s="2"/>
      <c r="D110" s="113"/>
      <c r="E110" s="401"/>
      <c r="F110" s="396"/>
      <c r="G110" s="401"/>
      <c r="H110" s="396"/>
      <c r="I110" s="401"/>
      <c r="J110" s="396"/>
      <c r="K110" s="401"/>
      <c r="L110" s="396"/>
      <c r="M110" s="401"/>
      <c r="N110" s="396"/>
      <c r="O110" s="401"/>
      <c r="P110" s="396"/>
      <c r="Q110" s="401"/>
      <c r="R110" s="396"/>
      <c r="S110" s="262"/>
      <c r="U110" s="212"/>
      <c r="V110" s="53"/>
      <c r="W110" s="53"/>
      <c r="X110" s="53"/>
      <c r="Y110" s="53"/>
      <c r="Z110" s="53"/>
      <c r="AA110" s="6"/>
      <c r="AB110" s="6"/>
      <c r="AC110" s="6"/>
      <c r="AD110" s="6"/>
      <c r="AE110" s="6"/>
      <c r="AF110" s="6"/>
      <c r="AG110" s="6"/>
      <c r="AH110" s="6"/>
      <c r="AI110" s="6"/>
      <c r="AJ110" s="6"/>
      <c r="AK110" s="6"/>
      <c r="AL110" s="6"/>
      <c r="AM110" s="6"/>
      <c r="AN110" s="6"/>
      <c r="AO110" s="6"/>
      <c r="AP110" s="6"/>
      <c r="AQ110" s="6"/>
      <c r="AR110" s="6"/>
      <c r="AS110" s="8"/>
      <c r="AT110" s="8"/>
      <c r="AU110"/>
      <c r="AV110"/>
      <c r="AW110"/>
    </row>
    <row r="111" spans="4:49" s="4" customFormat="1" ht="21" customHeight="1">
      <c r="D111" s="113"/>
      <c r="E111" s="401"/>
      <c r="F111" s="396"/>
      <c r="G111" s="401"/>
      <c r="H111" s="396"/>
      <c r="I111" s="401"/>
      <c r="J111" s="396"/>
      <c r="K111" s="401"/>
      <c r="L111" s="396"/>
      <c r="M111" s="401"/>
      <c r="N111" s="396"/>
      <c r="O111" s="401"/>
      <c r="P111" s="396"/>
      <c r="Q111" s="401"/>
      <c r="R111" s="396"/>
      <c r="S111" s="262"/>
      <c r="U111" s="212"/>
      <c r="V111" s="53"/>
      <c r="W111" s="53"/>
      <c r="X111" s="53"/>
      <c r="Y111" s="53"/>
      <c r="Z111" s="53"/>
      <c r="AA111" s="6"/>
      <c r="AB111" s="6"/>
      <c r="AC111" s="6"/>
      <c r="AD111" s="6"/>
      <c r="AE111" s="6"/>
      <c r="AF111" s="6"/>
      <c r="AG111" s="6"/>
      <c r="AH111" s="6"/>
      <c r="AI111" s="6"/>
      <c r="AJ111" s="6"/>
      <c r="AK111" s="6"/>
      <c r="AL111" s="6"/>
      <c r="AM111" s="6"/>
      <c r="AN111" s="6"/>
      <c r="AO111" s="6"/>
      <c r="AP111" s="6"/>
      <c r="AQ111" s="6"/>
      <c r="AR111" s="6"/>
      <c r="AS111" s="8"/>
      <c r="AT111" s="8"/>
      <c r="AU111"/>
      <c r="AV111"/>
      <c r="AW111"/>
    </row>
    <row r="112" spans="3:49" s="4" customFormat="1" ht="21" customHeight="1">
      <c r="C112" s="103" t="str">
        <f>Robin!$U$21</f>
        <v>Münchner Kindl</v>
      </c>
      <c r="D112" s="114"/>
      <c r="E112" s="401"/>
      <c r="F112" s="396"/>
      <c r="G112" s="401"/>
      <c r="H112" s="396"/>
      <c r="I112" s="401"/>
      <c r="J112" s="396"/>
      <c r="K112" s="401"/>
      <c r="L112" s="396"/>
      <c r="M112" s="401"/>
      <c r="N112" s="396"/>
      <c r="O112" s="401"/>
      <c r="P112" s="396"/>
      <c r="Q112" s="401"/>
      <c r="R112" s="396"/>
      <c r="S112" s="262"/>
      <c r="U112" s="212"/>
      <c r="V112" s="53"/>
      <c r="W112" s="53"/>
      <c r="X112" s="53"/>
      <c r="Y112" s="53"/>
      <c r="Z112" s="53"/>
      <c r="AA112" s="6"/>
      <c r="AB112" s="6"/>
      <c r="AC112" s="6"/>
      <c r="AD112" s="6"/>
      <c r="AE112" s="6"/>
      <c r="AF112" s="6"/>
      <c r="AG112" s="6"/>
      <c r="AH112" s="6"/>
      <c r="AI112" s="6"/>
      <c r="AJ112" s="6"/>
      <c r="AK112" s="6"/>
      <c r="AL112" s="6"/>
      <c r="AM112" s="6"/>
      <c r="AN112" s="6"/>
      <c r="AO112" s="6"/>
      <c r="AP112" s="6"/>
      <c r="AQ112" s="6"/>
      <c r="AR112" s="6"/>
      <c r="AS112" s="8"/>
      <c r="AT112" s="8"/>
      <c r="AU112"/>
      <c r="AV112"/>
      <c r="AW112"/>
    </row>
    <row r="113" spans="4:49" s="4" customFormat="1" ht="21" customHeight="1">
      <c r="D113" s="113"/>
      <c r="E113" s="402"/>
      <c r="F113" s="398"/>
      <c r="G113" s="402"/>
      <c r="H113" s="398"/>
      <c r="I113" s="402"/>
      <c r="J113" s="398"/>
      <c r="K113" s="402"/>
      <c r="L113" s="398"/>
      <c r="M113" s="402"/>
      <c r="N113" s="398"/>
      <c r="O113" s="402"/>
      <c r="P113" s="398"/>
      <c r="Q113" s="402"/>
      <c r="R113" s="398"/>
      <c r="S113" s="262"/>
      <c r="U113" s="212"/>
      <c r="V113" s="53"/>
      <c r="W113" s="53"/>
      <c r="X113" s="53"/>
      <c r="Y113" s="53"/>
      <c r="Z113" s="53"/>
      <c r="AA113" s="6"/>
      <c r="AB113" s="6"/>
      <c r="AC113" s="6"/>
      <c r="AD113" s="6"/>
      <c r="AE113" s="6"/>
      <c r="AF113" s="6"/>
      <c r="AG113" s="6"/>
      <c r="AH113" s="6"/>
      <c r="AI113" s="6"/>
      <c r="AJ113" s="6"/>
      <c r="AK113" s="6"/>
      <c r="AL113" s="6"/>
      <c r="AM113" s="6"/>
      <c r="AN113" s="6"/>
      <c r="AO113" s="6"/>
      <c r="AP113" s="6"/>
      <c r="AQ113" s="6"/>
      <c r="AR113" s="6"/>
      <c r="AS113" s="8"/>
      <c r="AT113" s="8"/>
      <c r="AU113"/>
      <c r="AV113"/>
      <c r="AW113"/>
    </row>
    <row r="114" spans="4:49" s="4" customFormat="1" ht="19.5" customHeight="1">
      <c r="D114" s="113" t="str">
        <f>D18</f>
        <v>Team</v>
      </c>
      <c r="E114" s="392" t="s">
        <v>65</v>
      </c>
      <c r="F114" s="392"/>
      <c r="G114" s="392" t="s">
        <v>59</v>
      </c>
      <c r="H114" s="392"/>
      <c r="I114" s="392" t="s">
        <v>58</v>
      </c>
      <c r="J114" s="392"/>
      <c r="K114" s="392" t="s">
        <v>64</v>
      </c>
      <c r="L114" s="392"/>
      <c r="M114" s="392" t="s">
        <v>57</v>
      </c>
      <c r="N114" s="392"/>
      <c r="O114" s="392" t="s">
        <v>56</v>
      </c>
      <c r="P114" s="392"/>
      <c r="Q114" s="392" t="s">
        <v>63</v>
      </c>
      <c r="R114" s="392"/>
      <c r="S114" s="5"/>
      <c r="U114" s="212"/>
      <c r="V114" s="53"/>
      <c r="W114" s="53"/>
      <c r="X114" s="53"/>
      <c r="Y114" s="53"/>
      <c r="Z114" s="53"/>
      <c r="AA114" s="6"/>
      <c r="AB114" s="6"/>
      <c r="AC114" s="6"/>
      <c r="AD114" s="6"/>
      <c r="AE114" s="6"/>
      <c r="AF114" s="6"/>
      <c r="AG114" s="6"/>
      <c r="AH114" s="6"/>
      <c r="AI114" s="6"/>
      <c r="AJ114" s="6"/>
      <c r="AK114" s="6"/>
      <c r="AL114" s="6"/>
      <c r="AM114" s="6"/>
      <c r="AN114" s="6"/>
      <c r="AO114" s="6"/>
      <c r="AP114" s="6"/>
      <c r="AQ114" s="6"/>
      <c r="AR114" s="6"/>
      <c r="AS114" s="8"/>
      <c r="AT114" s="8"/>
      <c r="AU114"/>
      <c r="AV114"/>
      <c r="AW114"/>
    </row>
    <row r="115" spans="4:49" s="4" customFormat="1" ht="19.5" customHeight="1">
      <c r="D115" s="113"/>
      <c r="E115" s="5"/>
      <c r="F115" s="158"/>
      <c r="G115" s="5"/>
      <c r="H115" s="158"/>
      <c r="I115" s="5"/>
      <c r="J115" s="158"/>
      <c r="K115" s="5"/>
      <c r="L115" s="158"/>
      <c r="M115" s="5"/>
      <c r="N115" s="158"/>
      <c r="O115" s="5"/>
      <c r="P115" s="158"/>
      <c r="Q115" s="5"/>
      <c r="R115" s="158"/>
      <c r="S115" s="158"/>
      <c r="U115" s="212"/>
      <c r="V115" s="53"/>
      <c r="W115" s="53"/>
      <c r="X115" s="53"/>
      <c r="Y115" s="53"/>
      <c r="Z115" s="53"/>
      <c r="AA115" s="6"/>
      <c r="AB115" s="6"/>
      <c r="AC115" s="6"/>
      <c r="AD115" s="6"/>
      <c r="AE115" s="6"/>
      <c r="AF115" s="6"/>
      <c r="AG115" s="6"/>
      <c r="AH115" s="6"/>
      <c r="AI115" s="6"/>
      <c r="AJ115" s="6"/>
      <c r="AK115" s="6"/>
      <c r="AL115" s="6"/>
      <c r="AM115" s="6"/>
      <c r="AN115" s="6"/>
      <c r="AO115" s="6"/>
      <c r="AP115" s="6"/>
      <c r="AQ115" s="6"/>
      <c r="AR115" s="6"/>
      <c r="AS115" s="8"/>
      <c r="AT115" s="8"/>
      <c r="AU115"/>
      <c r="AV115"/>
      <c r="AW115"/>
    </row>
    <row r="116" spans="4:49" s="4" customFormat="1" ht="19.5" customHeight="1">
      <c r="D116" s="113"/>
      <c r="E116" s="5"/>
      <c r="F116" s="158"/>
      <c r="G116" s="5"/>
      <c r="H116" s="158"/>
      <c r="I116" s="5"/>
      <c r="J116" s="158"/>
      <c r="K116" s="5"/>
      <c r="L116" s="158"/>
      <c r="M116" s="5"/>
      <c r="N116" s="158"/>
      <c r="O116" s="5"/>
      <c r="P116" s="158"/>
      <c r="Q116" s="5"/>
      <c r="R116" s="158"/>
      <c r="S116" s="158"/>
      <c r="T116" s="5" t="s">
        <v>2</v>
      </c>
      <c r="U116" s="158" t="s">
        <v>2</v>
      </c>
      <c r="V116" s="53"/>
      <c r="W116" s="53"/>
      <c r="X116" s="53"/>
      <c r="Y116" s="53"/>
      <c r="Z116" s="53"/>
      <c r="AA116" s="6"/>
      <c r="AB116" s="6"/>
      <c r="AC116" s="6"/>
      <c r="AD116" s="6"/>
      <c r="AE116" s="6"/>
      <c r="AF116" s="6"/>
      <c r="AG116" s="6"/>
      <c r="AH116" s="6"/>
      <c r="AI116" s="6"/>
      <c r="AJ116" s="6"/>
      <c r="AK116" s="6"/>
      <c r="AL116" s="6"/>
      <c r="AM116" s="6"/>
      <c r="AN116" s="6"/>
      <c r="AO116" s="6"/>
      <c r="AP116" s="6"/>
      <c r="AQ116" s="6"/>
      <c r="AR116" s="6"/>
      <c r="AS116" s="8"/>
      <c r="AT116" s="8"/>
      <c r="AU116"/>
      <c r="AV116"/>
      <c r="AW116"/>
    </row>
    <row r="117" spans="2:49" s="4" customFormat="1" ht="18">
      <c r="B117" s="4" t="s">
        <v>3</v>
      </c>
      <c r="C117" s="4" t="s">
        <v>4</v>
      </c>
      <c r="D117" s="115" t="s">
        <v>18</v>
      </c>
      <c r="E117" s="4" t="s">
        <v>1</v>
      </c>
      <c r="F117" s="327" t="s">
        <v>54</v>
      </c>
      <c r="G117" s="4" t="s">
        <v>1</v>
      </c>
      <c r="H117" s="327" t="s">
        <v>54</v>
      </c>
      <c r="I117" s="4" t="s">
        <v>1</v>
      </c>
      <c r="J117" s="327" t="s">
        <v>54</v>
      </c>
      <c r="K117" s="4" t="s">
        <v>1</v>
      </c>
      <c r="L117" s="327" t="s">
        <v>54</v>
      </c>
      <c r="M117" s="4" t="s">
        <v>1</v>
      </c>
      <c r="N117" s="327" t="s">
        <v>54</v>
      </c>
      <c r="O117" s="4" t="s">
        <v>1</v>
      </c>
      <c r="P117" s="327" t="s">
        <v>54</v>
      </c>
      <c r="Q117" s="4" t="s">
        <v>1</v>
      </c>
      <c r="R117" s="327" t="s">
        <v>54</v>
      </c>
      <c r="S117" s="273" t="s">
        <v>219</v>
      </c>
      <c r="T117" s="4" t="s">
        <v>1</v>
      </c>
      <c r="U117" s="212" t="s">
        <v>5</v>
      </c>
      <c r="V117" s="53"/>
      <c r="W117" s="53" t="s">
        <v>34</v>
      </c>
      <c r="X117" s="53"/>
      <c r="Y117" s="53"/>
      <c r="Z117" s="53"/>
      <c r="AA117" s="6"/>
      <c r="AB117" s="6"/>
      <c r="AC117" s="6"/>
      <c r="AD117" s="6"/>
      <c r="AE117" s="6"/>
      <c r="AF117" s="6"/>
      <c r="AG117" s="6"/>
      <c r="AH117" s="6"/>
      <c r="AI117" s="6"/>
      <c r="AJ117" s="6"/>
      <c r="AK117" s="6"/>
      <c r="AL117" s="6"/>
      <c r="AM117" s="6"/>
      <c r="AN117" s="6"/>
      <c r="AO117" s="6"/>
      <c r="AP117" s="6"/>
      <c r="AQ117" s="6"/>
      <c r="AR117" s="6"/>
      <c r="AS117" s="8"/>
      <c r="AT117" s="8"/>
      <c r="AU117"/>
      <c r="AV117"/>
      <c r="AW117"/>
    </row>
    <row r="118" spans="2:49" s="4" customFormat="1" ht="19.5" customHeight="1">
      <c r="B118" s="3">
        <v>1</v>
      </c>
      <c r="C118" s="143" t="str">
        <f>Robin!$U$22</f>
        <v>Schweiger Ullrich</v>
      </c>
      <c r="D118" s="109" t="str">
        <f>Robin!$V$22</f>
        <v>07572</v>
      </c>
      <c r="E118" s="3">
        <f>Eingaben!AD41</f>
        <v>189</v>
      </c>
      <c r="F118" s="277">
        <f>Eingaben!AE41</f>
        <v>1</v>
      </c>
      <c r="G118" s="3">
        <f>Eingaben!AF41</f>
        <v>202</v>
      </c>
      <c r="H118" s="277">
        <f>Eingaben!AG41</f>
        <v>1</v>
      </c>
      <c r="I118" s="3">
        <f>Eingaben!AH41</f>
        <v>188</v>
      </c>
      <c r="J118" s="277">
        <f>Eingaben!AI41</f>
        <v>1</v>
      </c>
      <c r="K118" s="3">
        <f>Eingaben!AJ41</f>
        <v>177</v>
      </c>
      <c r="L118" s="277">
        <f>Eingaben!AK41</f>
        <v>0</v>
      </c>
      <c r="M118" s="3">
        <f>Eingaben!AL41</f>
        <v>194</v>
      </c>
      <c r="N118" s="277">
        <f>Eingaben!AM41</f>
        <v>1</v>
      </c>
      <c r="O118" s="3">
        <f>Eingaben!AN41</f>
        <v>166</v>
      </c>
      <c r="P118" s="277">
        <f>Eingaben!AO41</f>
        <v>1</v>
      </c>
      <c r="Q118" s="3">
        <f>Eingaben!AP41</f>
        <v>211</v>
      </c>
      <c r="R118" s="277">
        <f>Eingaben!AQ41</f>
        <v>1</v>
      </c>
      <c r="S118" s="279">
        <f>Eingaben!AR41</f>
        <v>0</v>
      </c>
      <c r="T118" s="3">
        <f>Eingaben!AS41</f>
        <v>1327</v>
      </c>
      <c r="U118" s="281">
        <f>Eingaben!AT41</f>
        <v>6</v>
      </c>
      <c r="V118" s="190">
        <f>COUNTIF(E118,"&gt;0")+COUNTIF(G118,"&gt;0")+COUNTIF(I118,"&gt;0")+COUNTIF(K118,"&gt;0")+COUNTIF(M118,"&gt;0")+COUNTIF(Q118,"&gt;0")+COUNTIF(O118,"&gt;0")</f>
        <v>7</v>
      </c>
      <c r="W118" s="53"/>
      <c r="X118" s="53"/>
      <c r="Y118" s="53"/>
      <c r="Z118" s="53"/>
      <c r="AA118" s="6"/>
      <c r="AB118" s="6"/>
      <c r="AC118" s="6"/>
      <c r="AD118" s="6"/>
      <c r="AE118" s="6"/>
      <c r="AF118" s="6"/>
      <c r="AG118" s="6"/>
      <c r="AH118" s="6"/>
      <c r="AI118" s="6"/>
      <c r="AJ118" s="6"/>
      <c r="AK118" s="6"/>
      <c r="AL118" s="6"/>
      <c r="AM118" s="6"/>
      <c r="AN118" s="6"/>
      <c r="AO118" s="6"/>
      <c r="AP118" s="6"/>
      <c r="AQ118" s="6"/>
      <c r="AR118" s="6"/>
      <c r="AS118" s="8"/>
      <c r="AT118" s="8"/>
      <c r="AU118"/>
      <c r="AV118"/>
      <c r="AW118"/>
    </row>
    <row r="119" spans="2:49" s="4" customFormat="1" ht="19.5" customHeight="1">
      <c r="B119" s="3">
        <v>2</v>
      </c>
      <c r="C119" s="143" t="str">
        <f>Robin!$U$23</f>
        <v>Laub Sabrina</v>
      </c>
      <c r="D119" s="109" t="str">
        <f>Robin!$V$23</f>
        <v>07445</v>
      </c>
      <c r="E119" s="3">
        <f>Eingaben!AD42</f>
        <v>223</v>
      </c>
      <c r="F119" s="277">
        <f>Eingaben!AE42</f>
        <v>1</v>
      </c>
      <c r="G119" s="3">
        <f>Eingaben!AF42</f>
        <v>191</v>
      </c>
      <c r="H119" s="277">
        <f>Eingaben!AG42</f>
        <v>0</v>
      </c>
      <c r="I119" s="3">
        <f>Eingaben!AH42</f>
        <v>192</v>
      </c>
      <c r="J119" s="277">
        <f>Eingaben!AI42</f>
        <v>0</v>
      </c>
      <c r="K119" s="3">
        <f>Eingaben!AJ42</f>
        <v>189</v>
      </c>
      <c r="L119" s="277">
        <f>Eingaben!AK42</f>
        <v>1</v>
      </c>
      <c r="M119" s="3">
        <f>Eingaben!AL42</f>
        <v>214</v>
      </c>
      <c r="N119" s="277">
        <f>Eingaben!AM42</f>
        <v>1</v>
      </c>
      <c r="O119" s="3">
        <f>Eingaben!AN42</f>
        <v>157</v>
      </c>
      <c r="P119" s="277">
        <f>Eingaben!AO42</f>
        <v>0</v>
      </c>
      <c r="Q119" s="3">
        <f>Eingaben!AP42</f>
        <v>0</v>
      </c>
      <c r="R119" s="277">
        <f>Eingaben!AQ42</f>
        <v>0</v>
      </c>
      <c r="S119" s="279">
        <f>Eingaben!AR42</f>
        <v>0</v>
      </c>
      <c r="T119" s="3">
        <f>Eingaben!AS42</f>
        <v>1166</v>
      </c>
      <c r="U119" s="281">
        <f>Eingaben!AT42</f>
        <v>3</v>
      </c>
      <c r="V119" s="190">
        <f>COUNTIF(E119,"&gt;0")+COUNTIF(G119,"&gt;0")+COUNTIF(I119,"&gt;0")+COUNTIF(K119,"&gt;0")+COUNTIF(M119,"&gt;0")+COUNTIF(Q119,"&gt;0")+COUNTIF(O119,"&gt;0")</f>
        <v>6</v>
      </c>
      <c r="W119" s="53"/>
      <c r="X119" s="53"/>
      <c r="Y119" s="53"/>
      <c r="Z119" s="53"/>
      <c r="AA119" s="6"/>
      <c r="AB119" s="6"/>
      <c r="AC119" s="6"/>
      <c r="AD119" s="6"/>
      <c r="AE119" s="6"/>
      <c r="AF119" s="6"/>
      <c r="AG119" s="6"/>
      <c r="AH119" s="6"/>
      <c r="AI119" s="6"/>
      <c r="AJ119" s="6"/>
      <c r="AK119" s="6"/>
      <c r="AL119" s="6"/>
      <c r="AM119" s="6"/>
      <c r="AN119" s="6"/>
      <c r="AO119" s="6"/>
      <c r="AP119" s="6"/>
      <c r="AQ119" s="6"/>
      <c r="AR119" s="6"/>
      <c r="AS119" s="8"/>
      <c r="AT119" s="8"/>
      <c r="AU119"/>
      <c r="AV119"/>
      <c r="AW119"/>
    </row>
    <row r="120" spans="2:49" s="4" customFormat="1" ht="19.5" customHeight="1">
      <c r="B120" s="3">
        <v>3</v>
      </c>
      <c r="C120" s="143" t="str">
        <f>Robin!$U$24</f>
        <v>Gernböck Udo</v>
      </c>
      <c r="D120" s="109" t="str">
        <f>Robin!$V$24</f>
        <v>07572</v>
      </c>
      <c r="E120" s="3">
        <f>Eingaben!AD43</f>
        <v>212</v>
      </c>
      <c r="F120" s="277">
        <f>Eingaben!AE43</f>
        <v>1</v>
      </c>
      <c r="G120" s="3">
        <f>Eingaben!AF43</f>
        <v>202</v>
      </c>
      <c r="H120" s="277">
        <f>Eingaben!AG43</f>
        <v>1</v>
      </c>
      <c r="I120" s="3">
        <f>Eingaben!AH43</f>
        <v>188</v>
      </c>
      <c r="J120" s="277">
        <f>Eingaben!AI43</f>
        <v>0</v>
      </c>
      <c r="K120" s="3">
        <f>Eingaben!AJ43</f>
        <v>157</v>
      </c>
      <c r="L120" s="277">
        <f>Eingaben!AK43</f>
        <v>0</v>
      </c>
      <c r="M120" s="3">
        <f>Eingaben!AL43</f>
        <v>0</v>
      </c>
      <c r="N120" s="277">
        <f>Eingaben!AM43</f>
        <v>0</v>
      </c>
      <c r="O120" s="3">
        <f>Eingaben!AN43</f>
        <v>0</v>
      </c>
      <c r="P120" s="277">
        <f>Eingaben!AO43</f>
        <v>0</v>
      </c>
      <c r="Q120" s="3">
        <f>Eingaben!AP43</f>
        <v>206</v>
      </c>
      <c r="R120" s="277">
        <f>Eingaben!AQ43</f>
        <v>1</v>
      </c>
      <c r="S120" s="279">
        <f>Eingaben!AR43</f>
        <v>0</v>
      </c>
      <c r="T120" s="3">
        <f>Eingaben!AS43</f>
        <v>965</v>
      </c>
      <c r="U120" s="281">
        <f>Eingaben!AT43</f>
        <v>3</v>
      </c>
      <c r="V120" s="190">
        <f>COUNTIF(E120,"&gt;0")+COUNTIF(G120,"&gt;0")+COUNTIF(I120,"&gt;0")+COUNTIF(K120,"&gt;0")+COUNTIF(M120,"&gt;0")+COUNTIF(Q120,"&gt;0")+COUNTIF(O120,"&gt;0")</f>
        <v>5</v>
      </c>
      <c r="W120" s="53"/>
      <c r="X120" s="53"/>
      <c r="Y120" s="53"/>
      <c r="Z120" s="53"/>
      <c r="AA120" s="6"/>
      <c r="AB120" s="6"/>
      <c r="AC120" s="6"/>
      <c r="AD120" s="6"/>
      <c r="AE120" s="6"/>
      <c r="AF120" s="6"/>
      <c r="AG120" s="6"/>
      <c r="AH120" s="6"/>
      <c r="AI120" s="6"/>
      <c r="AJ120" s="6"/>
      <c r="AK120" s="6"/>
      <c r="AL120" s="6"/>
      <c r="AM120" s="6"/>
      <c r="AN120" s="6"/>
      <c r="AO120" s="6"/>
      <c r="AP120" s="6"/>
      <c r="AQ120" s="6"/>
      <c r="AR120" s="6"/>
      <c r="AS120" s="8"/>
      <c r="AT120" s="8"/>
      <c r="AU120"/>
      <c r="AV120"/>
      <c r="AW120"/>
    </row>
    <row r="121" spans="2:49" s="4" customFormat="1" ht="19.5" customHeight="1">
      <c r="B121" s="3">
        <v>4</v>
      </c>
      <c r="C121" s="143" t="str">
        <f>Robin!$U$25</f>
        <v>Zimmermann Alfred</v>
      </c>
      <c r="D121" s="109" t="str">
        <f>Robin!$V$25</f>
        <v>07573</v>
      </c>
      <c r="E121" s="3">
        <f>Eingaben!AD44</f>
        <v>0</v>
      </c>
      <c r="F121" s="277">
        <f>Eingaben!AE44</f>
        <v>0</v>
      </c>
      <c r="G121" s="3">
        <f>Eingaben!AF44</f>
        <v>0</v>
      </c>
      <c r="H121" s="277">
        <f>Eingaben!AG44</f>
        <v>0</v>
      </c>
      <c r="I121" s="3">
        <f>Eingaben!AH44</f>
        <v>0</v>
      </c>
      <c r="J121" s="277">
        <f>Eingaben!AI44</f>
        <v>0</v>
      </c>
      <c r="K121" s="3">
        <f>Eingaben!AJ44</f>
        <v>0</v>
      </c>
      <c r="L121" s="277">
        <f>Eingaben!AK44</f>
        <v>0</v>
      </c>
      <c r="M121" s="3">
        <f>Eingaben!AL44</f>
        <v>191</v>
      </c>
      <c r="N121" s="277">
        <f>Eingaben!AM44</f>
        <v>1</v>
      </c>
      <c r="O121" s="3">
        <f>Eingaben!AN44</f>
        <v>222</v>
      </c>
      <c r="P121" s="277">
        <f>Eingaben!AO44</f>
        <v>1</v>
      </c>
      <c r="Q121" s="3">
        <f>Eingaben!AP44</f>
        <v>181</v>
      </c>
      <c r="R121" s="277">
        <f>Eingaben!AQ44</f>
        <v>1</v>
      </c>
      <c r="S121" s="279">
        <f>Eingaben!AR44</f>
        <v>0</v>
      </c>
      <c r="T121" s="3">
        <f>Eingaben!AS44</f>
        <v>594</v>
      </c>
      <c r="U121" s="281">
        <f>Eingaben!AT44</f>
        <v>3</v>
      </c>
      <c r="V121" s="190">
        <f>COUNTIF(E121,"&gt;0")+COUNTIF(G121,"&gt;0")+COUNTIF(I121,"&gt;0")+COUNTIF(K121,"&gt;0")+COUNTIF(M121,"&gt;0")+COUNTIF(Q121,"&gt;0")+COUNTIF(O121,"&gt;0")</f>
        <v>3</v>
      </c>
      <c r="W121" s="53"/>
      <c r="X121" s="53"/>
      <c r="Y121" s="53"/>
      <c r="Z121" s="53"/>
      <c r="AA121" s="6"/>
      <c r="AB121" s="6"/>
      <c r="AC121" s="6"/>
      <c r="AD121" s="6"/>
      <c r="AE121" s="6"/>
      <c r="AF121" s="6"/>
      <c r="AG121" s="6"/>
      <c r="AH121" s="6"/>
      <c r="AI121" s="6"/>
      <c r="AJ121" s="6"/>
      <c r="AK121" s="6"/>
      <c r="AL121" s="6"/>
      <c r="AM121" s="6"/>
      <c r="AN121" s="6"/>
      <c r="AO121" s="6"/>
      <c r="AP121" s="6"/>
      <c r="AQ121" s="6"/>
      <c r="AR121" s="6"/>
      <c r="AS121" s="8"/>
      <c r="AT121" s="8"/>
      <c r="AU121"/>
      <c r="AV121"/>
      <c r="AW121"/>
    </row>
    <row r="122" spans="2:49" s="4" customFormat="1" ht="19.5" customHeight="1">
      <c r="B122" s="3">
        <v>5</v>
      </c>
      <c r="C122" s="143">
        <f>Robin!$U$26</f>
        <v>0</v>
      </c>
      <c r="D122" s="109">
        <f>Robin!$V$26</f>
        <v>0</v>
      </c>
      <c r="E122" s="3">
        <f>Eingaben!AD45</f>
        <v>0</v>
      </c>
      <c r="F122" s="277">
        <f>Eingaben!AE45</f>
        <v>0</v>
      </c>
      <c r="G122" s="3">
        <f>Eingaben!AF45</f>
        <v>0</v>
      </c>
      <c r="H122" s="277">
        <f>Eingaben!AG45</f>
        <v>0</v>
      </c>
      <c r="I122" s="3">
        <f>Eingaben!AH45</f>
        <v>0</v>
      </c>
      <c r="J122" s="277">
        <f>Eingaben!AI45</f>
        <v>0</v>
      </c>
      <c r="K122" s="3">
        <f>Eingaben!AJ45</f>
        <v>0</v>
      </c>
      <c r="L122" s="277">
        <f>Eingaben!AK45</f>
        <v>0</v>
      </c>
      <c r="M122" s="3">
        <f>Eingaben!AL45</f>
        <v>0</v>
      </c>
      <c r="N122" s="277">
        <f>Eingaben!AM45</f>
        <v>0</v>
      </c>
      <c r="O122" s="3">
        <f>Eingaben!AN45</f>
        <v>0</v>
      </c>
      <c r="P122" s="277">
        <f>Eingaben!AO45</f>
        <v>0</v>
      </c>
      <c r="Q122" s="3">
        <f>Eingaben!AP45</f>
        <v>0</v>
      </c>
      <c r="R122" s="277">
        <f>Eingaben!AQ45</f>
        <v>0</v>
      </c>
      <c r="S122" s="279">
        <f>Eingaben!AR45</f>
        <v>0</v>
      </c>
      <c r="T122" s="3">
        <f>Eingaben!AS45</f>
        <v>0</v>
      </c>
      <c r="U122" s="281">
        <f>Eingaben!AT45</f>
        <v>0</v>
      </c>
      <c r="V122" s="190">
        <f>COUNTIF(E122,"&gt;0")+COUNTIF(G122,"&gt;0")+COUNTIF(I122,"&gt;0")+COUNTIF(K122,"&gt;0")+COUNTIF(M122,"&gt;0")+COUNTIF(Q122,"&gt;0")+COUNTIF(O122,"&gt;0")</f>
        <v>0</v>
      </c>
      <c r="W122" s="53"/>
      <c r="X122" s="53"/>
      <c r="Y122" s="53"/>
      <c r="Z122" s="53"/>
      <c r="AA122" s="6"/>
      <c r="AB122" s="6"/>
      <c r="AC122" s="6"/>
      <c r="AD122" s="6"/>
      <c r="AE122" s="6"/>
      <c r="AF122" s="6"/>
      <c r="AG122" s="6"/>
      <c r="AH122" s="6"/>
      <c r="AI122" s="6"/>
      <c r="AJ122" s="6"/>
      <c r="AK122" s="6"/>
      <c r="AL122" s="6"/>
      <c r="AM122" s="6"/>
      <c r="AN122" s="6"/>
      <c r="AO122" s="6"/>
      <c r="AP122" s="6"/>
      <c r="AQ122" s="6"/>
      <c r="AR122" s="6"/>
      <c r="AS122" s="8"/>
      <c r="AT122" s="8"/>
      <c r="AU122"/>
      <c r="AV122"/>
      <c r="AW122"/>
    </row>
    <row r="123" spans="2:49" s="6" customFormat="1" ht="18">
      <c r="B123" s="7"/>
      <c r="C123" s="7"/>
      <c r="D123" s="110"/>
      <c r="E123" s="15">
        <f>Eingaben!AD46</f>
        <v>0</v>
      </c>
      <c r="F123" s="158">
        <f>Eingaben!AE46</f>
        <v>0</v>
      </c>
      <c r="G123" s="15">
        <f>Eingaben!AF46</f>
        <v>0</v>
      </c>
      <c r="H123" s="158">
        <f>Eingaben!AG46</f>
        <v>0</v>
      </c>
      <c r="I123" s="15">
        <f>Eingaben!AH46</f>
        <v>0</v>
      </c>
      <c r="J123" s="158">
        <f>Eingaben!AI46</f>
        <v>0</v>
      </c>
      <c r="K123" s="15">
        <f>Eingaben!AJ46</f>
        <v>0</v>
      </c>
      <c r="L123" s="158">
        <f>Eingaben!AK46</f>
        <v>0</v>
      </c>
      <c r="M123" s="15">
        <f>Eingaben!AL46</f>
        <v>0</v>
      </c>
      <c r="N123" s="158">
        <f>Eingaben!AM46</f>
        <v>0</v>
      </c>
      <c r="O123" s="15">
        <f>Eingaben!AN46</f>
        <v>0</v>
      </c>
      <c r="P123" s="158">
        <f>Eingaben!AO46</f>
        <v>0</v>
      </c>
      <c r="Q123" s="15">
        <f>Eingaben!AP46</f>
        <v>0</v>
      </c>
      <c r="R123" s="158">
        <f>Eingaben!AQ46</f>
        <v>0</v>
      </c>
      <c r="S123" s="158"/>
      <c r="T123" s="15">
        <f>Eingaben!AS46</f>
        <v>0</v>
      </c>
      <c r="U123" s="280">
        <f>Eingaben!AT46</f>
        <v>0</v>
      </c>
      <c r="V123" s="53"/>
      <c r="W123" s="53"/>
      <c r="X123" s="53"/>
      <c r="Y123" s="53"/>
      <c r="Z123" s="53"/>
      <c r="AS123" s="8"/>
      <c r="AT123" s="8"/>
      <c r="AU123"/>
      <c r="AV123"/>
      <c r="AW123"/>
    </row>
    <row r="124" spans="3:46" ht="18">
      <c r="C124" s="9" t="s">
        <v>69</v>
      </c>
      <c r="D124" s="111"/>
      <c r="E124" s="3">
        <f>Eingaben!AD47</f>
        <v>624</v>
      </c>
      <c r="F124" s="280">
        <f>Eingaben!AE47</f>
        <v>3</v>
      </c>
      <c r="G124" s="3">
        <f>Eingaben!AF47</f>
        <v>595</v>
      </c>
      <c r="H124" s="280">
        <f>Eingaben!AG47</f>
        <v>2</v>
      </c>
      <c r="I124" s="3">
        <f>Eingaben!AH47</f>
        <v>568</v>
      </c>
      <c r="J124" s="280">
        <f>Eingaben!AI47</f>
        <v>1</v>
      </c>
      <c r="K124" s="3">
        <f>Eingaben!AJ47</f>
        <v>523</v>
      </c>
      <c r="L124" s="280">
        <f>Eingaben!AK47</f>
        <v>1</v>
      </c>
      <c r="M124" s="3">
        <f>Eingaben!AL47</f>
        <v>599</v>
      </c>
      <c r="N124" s="280">
        <f>Eingaben!AM47</f>
        <v>3</v>
      </c>
      <c r="O124" s="3">
        <f>Eingaben!AN47</f>
        <v>545</v>
      </c>
      <c r="P124" s="280">
        <f>Eingaben!AO47</f>
        <v>2</v>
      </c>
      <c r="Q124" s="3">
        <f>Eingaben!AP47</f>
        <v>598</v>
      </c>
      <c r="R124" s="280">
        <f>Eingaben!AQ47</f>
        <v>3</v>
      </c>
      <c r="S124" s="158"/>
      <c r="T124" s="3">
        <f>Eingaben!AS47</f>
        <v>4052</v>
      </c>
      <c r="U124" s="280">
        <f>Eingaben!AT47</f>
        <v>15</v>
      </c>
      <c r="V124" s="190">
        <f>COUNTIF(E118:E122,"&gt;0")+COUNTIF(G118:G122,"&gt;0")+COUNTIF(I118:I122,"&gt;0")+COUNTIF(K118:K122,"&gt;0")+COUNTIF(M118:M122,"&gt;0")+COUNTIF(Q118:Q122,"&gt;0")+COUNTIF(O118:O122,"&gt;0")</f>
        <v>21</v>
      </c>
      <c r="AN124" s="8"/>
      <c r="AO124" s="8"/>
      <c r="AP124" s="8"/>
      <c r="AQ124" s="8"/>
      <c r="AR124" s="8"/>
      <c r="AS124" s="8"/>
      <c r="AT124" s="8"/>
    </row>
    <row r="125" spans="3:49" s="6" customFormat="1" ht="18">
      <c r="C125" s="9" t="s">
        <v>70</v>
      </c>
      <c r="D125" s="111"/>
      <c r="E125"/>
      <c r="F125" s="280">
        <f>Eingaben!AE48</f>
        <v>2</v>
      </c>
      <c r="G125"/>
      <c r="H125" s="280">
        <f>Eingaben!AG48</f>
        <v>2</v>
      </c>
      <c r="I125"/>
      <c r="J125" s="280">
        <f>Eingaben!AI48</f>
        <v>0</v>
      </c>
      <c r="K125"/>
      <c r="L125" s="280">
        <f>Eingaben!AK48</f>
        <v>0</v>
      </c>
      <c r="M125"/>
      <c r="N125" s="280">
        <f>Eingaben!AM48</f>
        <v>2</v>
      </c>
      <c r="O125"/>
      <c r="P125" s="280">
        <f>Eingaben!AO48</f>
        <v>2</v>
      </c>
      <c r="Q125"/>
      <c r="R125" s="280">
        <f>Eingaben!AQ48</f>
        <v>2</v>
      </c>
      <c r="S125" s="157"/>
      <c r="T125" s="258">
        <f>Eingaben!AS48</f>
        <v>0</v>
      </c>
      <c r="U125" s="283">
        <f>Eingaben!AT48</f>
        <v>10</v>
      </c>
      <c r="V125" s="53"/>
      <c r="W125" s="53"/>
      <c r="X125" s="53"/>
      <c r="Y125" s="53"/>
      <c r="Z125" s="53"/>
      <c r="AS125" s="8"/>
      <c r="AT125" s="8"/>
      <c r="AU125"/>
      <c r="AV125"/>
      <c r="AW125"/>
    </row>
    <row r="126" spans="3:49" s="6" customFormat="1" ht="18">
      <c r="C126" s="9" t="s">
        <v>66</v>
      </c>
      <c r="D126"/>
      <c r="E126" s="5">
        <f>Eingaben!AD49</f>
        <v>0</v>
      </c>
      <c r="F126" s="274">
        <f>Eingaben!AE49</f>
        <v>5</v>
      </c>
      <c r="G126" s="288">
        <f>Eingaben!AF49</f>
        <v>0</v>
      </c>
      <c r="H126" s="274">
        <f>Eingaben!AG49</f>
        <v>4</v>
      </c>
      <c r="I126" s="288">
        <f>Eingaben!AH49</f>
        <v>0</v>
      </c>
      <c r="J126" s="274">
        <f>Eingaben!AI49</f>
        <v>1</v>
      </c>
      <c r="K126" s="288">
        <f>Eingaben!AJ49</f>
        <v>0</v>
      </c>
      <c r="L126" s="274">
        <f>Eingaben!AK49</f>
        <v>1</v>
      </c>
      <c r="M126" s="288">
        <f>Eingaben!AL49</f>
        <v>0</v>
      </c>
      <c r="N126" s="274">
        <f>Eingaben!AM49</f>
        <v>5</v>
      </c>
      <c r="O126" s="288">
        <f>Eingaben!AN49</f>
        <v>0</v>
      </c>
      <c r="P126" s="274">
        <f>Eingaben!AO49</f>
        <v>4</v>
      </c>
      <c r="Q126" s="288">
        <f>Eingaben!AP49</f>
        <v>0</v>
      </c>
      <c r="R126" s="274">
        <f>Eingaben!AQ49</f>
        <v>5</v>
      </c>
      <c r="S126" s="274"/>
      <c r="T126" s="276">
        <f>Eingaben!AS49</f>
        <v>0</v>
      </c>
      <c r="U126" s="289">
        <f>Eingaben!AT49</f>
        <v>25</v>
      </c>
      <c r="V126" s="53"/>
      <c r="W126" s="53"/>
      <c r="X126" s="53"/>
      <c r="Y126" s="53"/>
      <c r="Z126" s="53"/>
      <c r="AS126" s="8"/>
      <c r="AT126" s="8"/>
      <c r="AU126"/>
      <c r="AV126"/>
      <c r="AW126"/>
    </row>
    <row r="127" spans="3:49" s="6" customFormat="1" ht="18">
      <c r="C127"/>
      <c r="D127"/>
      <c r="E127" s="5"/>
      <c r="F127" s="158"/>
      <c r="G127" s="5"/>
      <c r="H127" s="158"/>
      <c r="I127" s="5"/>
      <c r="J127" s="158"/>
      <c r="K127" s="5"/>
      <c r="L127" s="158"/>
      <c r="M127" s="5"/>
      <c r="N127" s="158"/>
      <c r="O127" s="5"/>
      <c r="P127" s="158"/>
      <c r="Q127" s="5"/>
      <c r="R127" s="158"/>
      <c r="S127" s="158"/>
      <c r="T127" s="392" t="s">
        <v>6</v>
      </c>
      <c r="U127" s="392"/>
      <c r="V127" s="53"/>
      <c r="W127" s="53"/>
      <c r="X127" s="53"/>
      <c r="Y127" s="53"/>
      <c r="Z127" s="53"/>
      <c r="AS127" s="8"/>
      <c r="AT127" s="8"/>
      <c r="AU127"/>
      <c r="AV127"/>
      <c r="AW127"/>
    </row>
    <row r="128" spans="3:49" s="6" customFormat="1" ht="18">
      <c r="C128"/>
      <c r="D128"/>
      <c r="E128"/>
      <c r="F128" s="213"/>
      <c r="G128"/>
      <c r="H128" s="213"/>
      <c r="I128"/>
      <c r="J128" s="213"/>
      <c r="K128"/>
      <c r="L128" s="213"/>
      <c r="M128"/>
      <c r="N128" s="213"/>
      <c r="O128"/>
      <c r="P128" s="213"/>
      <c r="Q128"/>
      <c r="R128" s="213"/>
      <c r="S128" s="213"/>
      <c r="T128" s="403">
        <f>Eingaben!$AW$47</f>
        <v>192.95238095238096</v>
      </c>
      <c r="U128" s="404"/>
      <c r="V128" s="53"/>
      <c r="W128" s="53"/>
      <c r="X128" s="53"/>
      <c r="Y128" s="53"/>
      <c r="Z128" s="53"/>
      <c r="AS128" s="8"/>
      <c r="AT128" s="8"/>
      <c r="AU128"/>
      <c r="AV128"/>
      <c r="AW128"/>
    </row>
    <row r="129" spans="2:49" s="17" customFormat="1" ht="7.5" customHeight="1" outlineLevel="1" thickBot="1">
      <c r="B129" s="18"/>
      <c r="C129" s="19"/>
      <c r="D129" s="20"/>
      <c r="E129" s="19"/>
      <c r="F129" s="164"/>
      <c r="G129" s="20"/>
      <c r="H129" s="164"/>
      <c r="I129" s="19"/>
      <c r="J129" s="164"/>
      <c r="K129" s="19"/>
      <c r="L129" s="164"/>
      <c r="M129" s="19"/>
      <c r="N129" s="164"/>
      <c r="O129" s="19"/>
      <c r="P129" s="164"/>
      <c r="Q129" s="19"/>
      <c r="R129" s="164"/>
      <c r="S129" s="164"/>
      <c r="T129" s="19"/>
      <c r="U129" s="164"/>
      <c r="V129" s="35"/>
      <c r="W129" s="35"/>
      <c r="X129" s="35"/>
      <c r="Y129" s="35"/>
      <c r="Z129" s="35"/>
      <c r="AA129" s="37"/>
      <c r="AB129" s="35"/>
      <c r="AC129" s="35"/>
      <c r="AD129" s="35"/>
      <c r="AE129" s="35"/>
      <c r="AF129" s="35"/>
      <c r="AG129" s="35"/>
      <c r="AH129" s="35"/>
      <c r="AI129" s="35"/>
      <c r="AJ129" s="35"/>
      <c r="AK129" s="35"/>
      <c r="AL129" s="35"/>
      <c r="AM129" s="35"/>
      <c r="AN129" s="22"/>
      <c r="AO129" s="38"/>
      <c r="AP129" s="22"/>
      <c r="AQ129" s="22"/>
      <c r="AR129" s="23"/>
      <c r="AS129" s="8"/>
      <c r="AT129" s="8"/>
      <c r="AU129"/>
      <c r="AV129"/>
      <c r="AW129"/>
    </row>
    <row r="130" spans="2:49" s="17" customFormat="1" ht="7.5" customHeight="1" outlineLevel="1" thickTop="1">
      <c r="B130" s="24"/>
      <c r="C130" s="25"/>
      <c r="D130" s="26"/>
      <c r="E130" s="25"/>
      <c r="F130" s="216"/>
      <c r="G130" s="26"/>
      <c r="H130" s="168"/>
      <c r="I130" s="26"/>
      <c r="J130" s="168"/>
      <c r="K130" s="25"/>
      <c r="L130" s="168"/>
      <c r="M130" s="25"/>
      <c r="N130" s="168"/>
      <c r="O130" s="25"/>
      <c r="P130" s="168"/>
      <c r="Q130" s="25"/>
      <c r="R130" s="168"/>
      <c r="S130" s="168"/>
      <c r="T130" s="25"/>
      <c r="U130" s="168"/>
      <c r="V130" s="35"/>
      <c r="W130" s="35"/>
      <c r="X130" s="35"/>
      <c r="Y130" s="35"/>
      <c r="Z130" s="35"/>
      <c r="AA130" s="37"/>
      <c r="AB130" s="35"/>
      <c r="AC130" s="35"/>
      <c r="AD130" s="35"/>
      <c r="AE130" s="35"/>
      <c r="AF130" s="35"/>
      <c r="AG130" s="35"/>
      <c r="AH130" s="35"/>
      <c r="AI130" s="35"/>
      <c r="AJ130" s="35"/>
      <c r="AK130" s="35"/>
      <c r="AL130" s="35"/>
      <c r="AM130" s="35"/>
      <c r="AN130" s="22"/>
      <c r="AO130" s="38"/>
      <c r="AP130" s="22"/>
      <c r="AQ130" s="22"/>
      <c r="AR130" s="23"/>
      <c r="AS130" s="8"/>
      <c r="AT130" s="8"/>
      <c r="AU130"/>
      <c r="AV130"/>
      <c r="AW130"/>
    </row>
    <row r="131" spans="2:49" s="17" customFormat="1" ht="20.25" customHeight="1" outlineLevel="1">
      <c r="B131" s="27"/>
      <c r="E131" s="28"/>
      <c r="F131" s="208"/>
      <c r="G131" s="42" t="str">
        <f>G3</f>
        <v>Club - Pokal  Finale 2007</v>
      </c>
      <c r="H131" s="208"/>
      <c r="I131" s="28"/>
      <c r="J131" s="208"/>
      <c r="K131" s="28"/>
      <c r="L131" s="208"/>
      <c r="M131" s="28"/>
      <c r="N131" s="208"/>
      <c r="O131" s="28"/>
      <c r="P131" s="208"/>
      <c r="Q131" s="28"/>
      <c r="R131" s="208"/>
      <c r="S131" s="208"/>
      <c r="T131" s="28"/>
      <c r="U131" s="214"/>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8"/>
      <c r="AR131" s="23"/>
      <c r="AS131" s="8"/>
      <c r="AT131" s="8"/>
      <c r="AU131"/>
      <c r="AV131"/>
      <c r="AW131"/>
    </row>
    <row r="132" spans="2:49" s="17" customFormat="1" ht="12" customHeight="1" outlineLevel="1">
      <c r="B132" s="27"/>
      <c r="C132" s="30">
        <f ca="1">NOW()</f>
        <v>39300.68422534722</v>
      </c>
      <c r="E132" s="29"/>
      <c r="F132" s="217"/>
      <c r="G132" s="29"/>
      <c r="H132" s="176"/>
      <c r="I132" s="29"/>
      <c r="J132" s="176"/>
      <c r="K132" s="31"/>
      <c r="L132" s="176"/>
      <c r="N132" s="176"/>
      <c r="O132" s="29"/>
      <c r="Q132" s="29"/>
      <c r="R132" s="222" t="s">
        <v>252</v>
      </c>
      <c r="S132" s="222"/>
      <c r="T132" s="29"/>
      <c r="U132" s="176"/>
      <c r="V132" s="35"/>
      <c r="W132" s="35"/>
      <c r="X132" s="35"/>
      <c r="Y132" s="35"/>
      <c r="Z132" s="35"/>
      <c r="AA132" s="117"/>
      <c r="AB132" s="117"/>
      <c r="AC132" s="35"/>
      <c r="AD132" s="35"/>
      <c r="AE132" s="35"/>
      <c r="AF132" s="35"/>
      <c r="AG132" s="35"/>
      <c r="AH132" s="35"/>
      <c r="AI132" s="117"/>
      <c r="AJ132" s="35"/>
      <c r="AK132" s="35"/>
      <c r="AL132" s="35"/>
      <c r="AM132" s="35"/>
      <c r="AN132" s="35"/>
      <c r="AO132" s="37"/>
      <c r="AP132" s="35"/>
      <c r="AQ132" s="35"/>
      <c r="AR132" s="23"/>
      <c r="AS132" s="8"/>
      <c r="AT132" s="8"/>
      <c r="AU132"/>
      <c r="AV132"/>
      <c r="AW132"/>
    </row>
    <row r="133" spans="3:49" s="17" customFormat="1" ht="20.25" customHeight="1" outlineLevel="1">
      <c r="C133" s="162">
        <f>C5</f>
        <v>39264</v>
      </c>
      <c r="E133" s="32"/>
      <c r="F133" s="218"/>
      <c r="H133" s="172"/>
      <c r="J133" s="172"/>
      <c r="K133" s="42"/>
      <c r="L133" s="176"/>
      <c r="N133" s="172"/>
      <c r="O133" s="259" t="str">
        <f>O101</f>
        <v>Mainfranken Bowling Bamberg</v>
      </c>
      <c r="P133" s="172"/>
      <c r="R133" s="172"/>
      <c r="S133" s="172"/>
      <c r="T133" s="32"/>
      <c r="U133" s="209"/>
      <c r="V133" s="117"/>
      <c r="W133" s="117"/>
      <c r="X133" s="35"/>
      <c r="Y133" s="117"/>
      <c r="Z133" s="117"/>
      <c r="AA133" s="118"/>
      <c r="AB133" s="119"/>
      <c r="AC133" s="119"/>
      <c r="AD133" s="117"/>
      <c r="AE133" s="119"/>
      <c r="AF133" s="119"/>
      <c r="AG133" s="119"/>
      <c r="AH133" s="119"/>
      <c r="AI133" s="119"/>
      <c r="AJ133" s="119"/>
      <c r="AK133" s="119"/>
      <c r="AL133" s="119"/>
      <c r="AM133" s="119"/>
      <c r="AN133" s="119"/>
      <c r="AO133" s="120"/>
      <c r="AP133" s="121"/>
      <c r="AQ133" s="119"/>
      <c r="AR133" s="122"/>
      <c r="AS133" s="8"/>
      <c r="AT133" s="8"/>
      <c r="AU133"/>
      <c r="AV133"/>
      <c r="AW133"/>
    </row>
    <row r="134" spans="2:247" s="33" customFormat="1" ht="7.5" customHeight="1" outlineLevel="1" thickBot="1">
      <c r="B134" s="34"/>
      <c r="C134" s="35"/>
      <c r="D134" s="36"/>
      <c r="E134" s="35"/>
      <c r="F134" s="210"/>
      <c r="G134" s="36"/>
      <c r="H134" s="210"/>
      <c r="I134" s="35"/>
      <c r="J134" s="210"/>
      <c r="K134" s="35"/>
      <c r="L134" s="210"/>
      <c r="M134" s="35"/>
      <c r="N134" s="210"/>
      <c r="O134" s="35"/>
      <c r="P134" s="210"/>
      <c r="Q134" s="35"/>
      <c r="R134" s="210"/>
      <c r="S134" s="210"/>
      <c r="T134" s="35"/>
      <c r="U134" s="210"/>
      <c r="V134" s="52"/>
      <c r="W134" s="52"/>
      <c r="X134" s="52"/>
      <c r="Y134" s="52"/>
      <c r="Z134" s="52"/>
      <c r="AA134" s="37"/>
      <c r="AB134" s="35"/>
      <c r="AC134" s="35"/>
      <c r="AD134" s="35"/>
      <c r="AE134" s="35"/>
      <c r="AF134" s="35"/>
      <c r="AG134" s="35"/>
      <c r="AH134" s="35"/>
      <c r="AI134" s="35"/>
      <c r="AJ134" s="35"/>
      <c r="AK134" s="35"/>
      <c r="AL134" s="35"/>
      <c r="AM134" s="35"/>
      <c r="AN134" s="22"/>
      <c r="AO134" s="38"/>
      <c r="AP134" s="22"/>
      <c r="AQ134" s="22"/>
      <c r="AR134" s="22"/>
      <c r="AS134" s="8"/>
      <c r="AT134" s="8"/>
      <c r="AU134"/>
      <c r="AV134"/>
      <c r="AW134"/>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row>
    <row r="135" spans="2:247" s="33" customFormat="1" ht="7.5" customHeight="1" outlineLevel="1" thickTop="1">
      <c r="B135" s="24"/>
      <c r="C135" s="25"/>
      <c r="D135" s="39"/>
      <c r="E135" s="25"/>
      <c r="F135" s="168"/>
      <c r="G135" s="39"/>
      <c r="H135" s="168"/>
      <c r="I135" s="25"/>
      <c r="J135" s="168"/>
      <c r="K135" s="25"/>
      <c r="L135" s="168"/>
      <c r="M135" s="25"/>
      <c r="N135" s="168"/>
      <c r="O135" s="25"/>
      <c r="P135" s="168"/>
      <c r="Q135" s="25"/>
      <c r="R135" s="168"/>
      <c r="S135" s="168"/>
      <c r="T135" s="25"/>
      <c r="U135" s="168"/>
      <c r="V135" s="52"/>
      <c r="W135" s="52"/>
      <c r="X135" s="52"/>
      <c r="Y135" s="52"/>
      <c r="Z135" s="52"/>
      <c r="AA135" s="37"/>
      <c r="AB135" s="35"/>
      <c r="AC135" s="35"/>
      <c r="AD135" s="35"/>
      <c r="AE135" s="35"/>
      <c r="AF135" s="35"/>
      <c r="AG135" s="35"/>
      <c r="AH135" s="35"/>
      <c r="AI135" s="35"/>
      <c r="AJ135" s="35"/>
      <c r="AK135" s="35"/>
      <c r="AL135" s="35"/>
      <c r="AM135" s="35"/>
      <c r="AN135" s="22"/>
      <c r="AO135" s="38"/>
      <c r="AP135" s="22"/>
      <c r="AQ135" s="22"/>
      <c r="AR135" s="22"/>
      <c r="AS135" s="8"/>
      <c r="AT135" s="8"/>
      <c r="AU135"/>
      <c r="AV135"/>
      <c r="AW135"/>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row>
    <row r="136" spans="2:247" s="149" customFormat="1" ht="28.5" outlineLevel="1">
      <c r="B136" s="147"/>
      <c r="C136" s="148" t="s">
        <v>32</v>
      </c>
      <c r="E136" s="150"/>
      <c r="F136" s="219"/>
      <c r="G136" s="148" t="str">
        <f>G8</f>
        <v>Gruppe 2</v>
      </c>
      <c r="H136" s="211"/>
      <c r="J136" s="221"/>
      <c r="K136" s="150"/>
      <c r="L136" s="211"/>
      <c r="M136" s="150"/>
      <c r="N136" s="221"/>
      <c r="P136" s="221"/>
      <c r="R136" s="221"/>
      <c r="S136" s="221"/>
      <c r="T136" s="150"/>
      <c r="U136" s="211"/>
      <c r="V136" s="147"/>
      <c r="W136" s="147"/>
      <c r="X136" s="147"/>
      <c r="Y136" s="147"/>
      <c r="Z136" s="147"/>
      <c r="AA136" s="151"/>
      <c r="AB136" s="150"/>
      <c r="AC136" s="150"/>
      <c r="AD136" s="150"/>
      <c r="AE136" s="150"/>
      <c r="AF136" s="150"/>
      <c r="AG136" s="150"/>
      <c r="AH136" s="150"/>
      <c r="AI136" s="150"/>
      <c r="AJ136" s="150"/>
      <c r="AK136" s="150"/>
      <c r="AL136" s="150"/>
      <c r="AM136" s="150"/>
      <c r="AN136" s="152"/>
      <c r="AO136" s="153"/>
      <c r="AP136" s="152"/>
      <c r="AQ136" s="152"/>
      <c r="AR136" s="152"/>
      <c r="AS136" s="154"/>
      <c r="AT136" s="154"/>
      <c r="AU136" s="155"/>
      <c r="AV136" s="155"/>
      <c r="AW136" s="155"/>
      <c r="AX136" s="156"/>
      <c r="AY136" s="156"/>
      <c r="AZ136" s="156"/>
      <c r="BA136" s="156"/>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c r="DF136" s="156"/>
      <c r="DG136" s="156"/>
      <c r="DH136" s="156"/>
      <c r="DI136" s="156"/>
      <c r="DJ136" s="156"/>
      <c r="DK136" s="156"/>
      <c r="DL136" s="156"/>
      <c r="DM136" s="156"/>
      <c r="DN136" s="156"/>
      <c r="DO136" s="156"/>
      <c r="DP136" s="156"/>
      <c r="DQ136" s="156"/>
      <c r="DR136" s="156"/>
      <c r="DS136" s="156"/>
      <c r="DT136" s="156"/>
      <c r="DU136" s="156"/>
      <c r="DV136" s="156"/>
      <c r="DW136" s="156"/>
      <c r="DX136" s="156"/>
      <c r="DY136" s="156"/>
      <c r="DZ136" s="156"/>
      <c r="EA136" s="156"/>
      <c r="EB136" s="156"/>
      <c r="EC136" s="156"/>
      <c r="ED136" s="156"/>
      <c r="EE136" s="156"/>
      <c r="EF136" s="156"/>
      <c r="EG136" s="156"/>
      <c r="EH136" s="156"/>
      <c r="EI136" s="156"/>
      <c r="EJ136" s="156"/>
      <c r="EK136" s="156"/>
      <c r="EL136" s="156"/>
      <c r="EM136" s="156"/>
      <c r="EN136" s="156"/>
      <c r="EO136" s="156"/>
      <c r="EP136" s="156"/>
      <c r="EQ136" s="156"/>
      <c r="ER136" s="156"/>
      <c r="ES136" s="156"/>
      <c r="ET136" s="156"/>
      <c r="EU136" s="156"/>
      <c r="EV136" s="156"/>
      <c r="EW136" s="156"/>
      <c r="EX136" s="156"/>
      <c r="EY136" s="156"/>
      <c r="EZ136" s="156"/>
      <c r="FA136" s="156"/>
      <c r="FB136" s="156"/>
      <c r="FC136" s="156"/>
      <c r="FD136" s="156"/>
      <c r="FE136" s="156"/>
      <c r="FF136" s="156"/>
      <c r="FG136" s="156"/>
      <c r="FH136" s="156"/>
      <c r="FI136" s="156"/>
      <c r="FJ136" s="156"/>
      <c r="FK136" s="156"/>
      <c r="FL136" s="156"/>
      <c r="FM136" s="156"/>
      <c r="FN136" s="156"/>
      <c r="FO136" s="156"/>
      <c r="FP136" s="156"/>
      <c r="FQ136" s="156"/>
      <c r="FR136" s="156"/>
      <c r="FS136" s="156"/>
      <c r="FT136" s="156"/>
      <c r="FU136" s="156"/>
      <c r="FV136" s="156"/>
      <c r="FW136" s="156"/>
      <c r="FX136" s="156"/>
      <c r="FY136" s="156"/>
      <c r="FZ136" s="156"/>
      <c r="GA136" s="156"/>
      <c r="GB136" s="156"/>
      <c r="GC136" s="156"/>
      <c r="GD136" s="156"/>
      <c r="GE136" s="156"/>
      <c r="GF136" s="156"/>
      <c r="GG136" s="156"/>
      <c r="GH136" s="156"/>
      <c r="GI136" s="156"/>
      <c r="GJ136" s="156"/>
      <c r="GK136" s="156"/>
      <c r="GL136" s="156"/>
      <c r="GM136" s="156"/>
      <c r="GN136" s="156"/>
      <c r="GO136" s="156"/>
      <c r="GP136" s="156"/>
      <c r="GQ136" s="156"/>
      <c r="GR136" s="156"/>
      <c r="GS136" s="156"/>
      <c r="GT136" s="156"/>
      <c r="GU136" s="156"/>
      <c r="GV136" s="156"/>
      <c r="GW136" s="156"/>
      <c r="GX136" s="156"/>
      <c r="GY136" s="156"/>
      <c r="GZ136" s="156"/>
      <c r="HA136" s="156"/>
      <c r="HB136" s="156"/>
      <c r="HC136" s="156"/>
      <c r="HD136" s="156"/>
      <c r="HE136" s="156"/>
      <c r="HF136" s="156"/>
      <c r="HG136" s="156"/>
      <c r="HH136" s="156"/>
      <c r="HI136" s="156"/>
      <c r="HJ136" s="156"/>
      <c r="HK136" s="156"/>
      <c r="HL136" s="156"/>
      <c r="HM136" s="156"/>
      <c r="HN136" s="156"/>
      <c r="HO136" s="156"/>
      <c r="HP136" s="156"/>
      <c r="HQ136" s="156"/>
      <c r="HR136" s="156"/>
      <c r="HS136" s="156"/>
      <c r="HT136" s="156"/>
      <c r="HU136" s="156"/>
      <c r="HV136" s="156"/>
      <c r="HW136" s="156"/>
      <c r="HX136" s="156"/>
      <c r="HY136" s="156"/>
      <c r="HZ136" s="156"/>
      <c r="IA136" s="156"/>
      <c r="IB136" s="156"/>
      <c r="IC136" s="156"/>
      <c r="ID136" s="156"/>
      <c r="IE136" s="156"/>
      <c r="IF136" s="156"/>
      <c r="IG136" s="156"/>
      <c r="IH136" s="156"/>
      <c r="II136" s="156"/>
      <c r="IJ136" s="156"/>
      <c r="IK136" s="156"/>
      <c r="IL136" s="156"/>
      <c r="IM136" s="156"/>
    </row>
    <row r="137" spans="2:247" s="33" customFormat="1" ht="7.5" customHeight="1" outlineLevel="1" thickBot="1">
      <c r="B137" s="18"/>
      <c r="C137" s="19"/>
      <c r="D137" s="20"/>
      <c r="E137" s="19"/>
      <c r="F137" s="164"/>
      <c r="G137" s="20"/>
      <c r="H137" s="164"/>
      <c r="I137" s="19"/>
      <c r="J137" s="164"/>
      <c r="K137" s="19"/>
      <c r="L137" s="164"/>
      <c r="M137" s="19"/>
      <c r="N137" s="164"/>
      <c r="O137" s="19"/>
      <c r="P137" s="164"/>
      <c r="Q137" s="19"/>
      <c r="R137" s="164"/>
      <c r="S137" s="164"/>
      <c r="T137" s="19"/>
      <c r="U137" s="164"/>
      <c r="V137" s="52"/>
      <c r="W137" s="52"/>
      <c r="X137" s="52"/>
      <c r="Y137" s="52"/>
      <c r="Z137" s="52"/>
      <c r="AA137" s="37"/>
      <c r="AB137" s="35"/>
      <c r="AC137" s="35"/>
      <c r="AD137" s="35"/>
      <c r="AE137" s="35"/>
      <c r="AF137" s="35"/>
      <c r="AG137" s="35"/>
      <c r="AH137" s="35"/>
      <c r="AI137" s="35"/>
      <c r="AJ137" s="35"/>
      <c r="AK137" s="35"/>
      <c r="AL137" s="35"/>
      <c r="AM137" s="35"/>
      <c r="AN137" s="22"/>
      <c r="AO137" s="38"/>
      <c r="AP137" s="22"/>
      <c r="AQ137" s="22"/>
      <c r="AR137" s="22"/>
      <c r="AS137" s="8"/>
      <c r="AT137" s="8"/>
      <c r="AU137"/>
      <c r="AV137"/>
      <c r="AW137"/>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row>
    <row r="138" spans="2:247" s="33" customFormat="1" ht="7.5" customHeight="1" thickTop="1">
      <c r="B138" s="34"/>
      <c r="C138" s="35"/>
      <c r="D138" s="36"/>
      <c r="E138" s="35"/>
      <c r="F138" s="210"/>
      <c r="G138" s="36"/>
      <c r="H138" s="210"/>
      <c r="I138" s="35"/>
      <c r="J138" s="210"/>
      <c r="K138" s="35"/>
      <c r="L138" s="210"/>
      <c r="M138" s="35"/>
      <c r="N138" s="210"/>
      <c r="O138" s="35"/>
      <c r="P138" s="210"/>
      <c r="Q138" s="35"/>
      <c r="R138" s="210"/>
      <c r="S138" s="210"/>
      <c r="T138" s="35"/>
      <c r="U138" s="210"/>
      <c r="V138" s="52"/>
      <c r="W138" s="52"/>
      <c r="X138" s="52"/>
      <c r="Y138" s="52"/>
      <c r="Z138" s="52"/>
      <c r="AA138" s="37"/>
      <c r="AB138" s="35"/>
      <c r="AC138" s="35"/>
      <c r="AD138" s="35"/>
      <c r="AE138" s="35"/>
      <c r="AF138" s="35"/>
      <c r="AG138" s="35"/>
      <c r="AH138" s="35"/>
      <c r="AI138" s="35"/>
      <c r="AJ138" s="35"/>
      <c r="AK138" s="35"/>
      <c r="AL138" s="35"/>
      <c r="AM138" s="35"/>
      <c r="AN138" s="22"/>
      <c r="AO138" s="38"/>
      <c r="AP138" s="22"/>
      <c r="AQ138" s="22"/>
      <c r="AR138" s="22"/>
      <c r="AS138" s="8"/>
      <c r="AT138" s="8"/>
      <c r="AU138"/>
      <c r="AV138"/>
      <c r="AW138"/>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row>
    <row r="139" spans="2:49" s="4" customFormat="1" ht="18">
      <c r="B139" s="2" t="s">
        <v>16</v>
      </c>
      <c r="C139" s="65"/>
      <c r="D139" s="112" t="s">
        <v>0</v>
      </c>
      <c r="E139" s="392">
        <f>Robin!$AF$2</f>
        <v>12</v>
      </c>
      <c r="F139" s="392"/>
      <c r="G139" s="392">
        <f>Robin!$AI$2</f>
        <v>14</v>
      </c>
      <c r="H139" s="392"/>
      <c r="I139" s="392">
        <f>Robin!$AC$2</f>
        <v>10</v>
      </c>
      <c r="J139" s="392"/>
      <c r="K139" s="392">
        <f>Robin!$X$2</f>
        <v>7</v>
      </c>
      <c r="L139" s="392"/>
      <c r="M139" s="392">
        <f>Robin!$AG$2</f>
        <v>13</v>
      </c>
      <c r="N139" s="392"/>
      <c r="O139" s="392">
        <f>Robin!$Z$2</f>
        <v>8</v>
      </c>
      <c r="P139" s="392"/>
      <c r="Q139" s="392">
        <f>Robin!$AA$2</f>
        <v>9</v>
      </c>
      <c r="R139" s="392"/>
      <c r="S139" s="5"/>
      <c r="T139" s="2"/>
      <c r="U139" s="212"/>
      <c r="V139" s="53"/>
      <c r="W139" s="53"/>
      <c r="X139" s="53"/>
      <c r="Y139" s="53"/>
      <c r="Z139" s="53"/>
      <c r="AA139" s="6"/>
      <c r="AB139" s="6"/>
      <c r="AC139" s="6"/>
      <c r="AD139" s="6"/>
      <c r="AE139" s="6"/>
      <c r="AF139" s="6"/>
      <c r="AG139" s="6"/>
      <c r="AH139" s="6"/>
      <c r="AI139" s="6"/>
      <c r="AJ139" s="6"/>
      <c r="AK139" s="6"/>
      <c r="AL139" s="6"/>
      <c r="AM139" s="6"/>
      <c r="AN139" s="6"/>
      <c r="AO139" s="6"/>
      <c r="AP139" s="6"/>
      <c r="AQ139" s="6"/>
      <c r="AR139" s="6"/>
      <c r="AS139" s="8"/>
      <c r="AT139" s="8"/>
      <c r="AU139"/>
      <c r="AV139"/>
      <c r="AW139"/>
    </row>
    <row r="140" spans="3:49" s="4" customFormat="1" ht="21" customHeight="1">
      <c r="C140" s="66"/>
      <c r="D140" s="113"/>
      <c r="E140" s="400" t="str">
        <f>Robin!$U$21</f>
        <v>Münchner Kindl</v>
      </c>
      <c r="F140" s="394"/>
      <c r="G140" s="400" t="str">
        <f>Robin!$U$39</f>
        <v>DJK Rimpar 1</v>
      </c>
      <c r="H140" s="394"/>
      <c r="I140" s="400" t="str">
        <f>Robin!$U$33</f>
        <v>Comet Nürnberg 1</v>
      </c>
      <c r="J140" s="394"/>
      <c r="K140" s="400" t="str">
        <f>Robin!$U$15</f>
        <v>Highroller Rosenheim 2</v>
      </c>
      <c r="L140" s="394"/>
      <c r="M140" s="400" t="str">
        <f>Robin!$U$45</f>
        <v>Raubritter Buster</v>
      </c>
      <c r="N140" s="394"/>
      <c r="O140" s="400" t="str">
        <f>Robin!$U$9</f>
        <v>Bayerland München 1</v>
      </c>
      <c r="P140" s="394"/>
      <c r="Q140" s="400" t="str">
        <f>Robin!$U$3</f>
        <v>Schanzer Ingolstadt</v>
      </c>
      <c r="R140" s="394"/>
      <c r="S140" s="262"/>
      <c r="U140" s="212"/>
      <c r="V140" s="53"/>
      <c r="W140" s="53"/>
      <c r="X140" s="53"/>
      <c r="Y140" s="53"/>
      <c r="Z140" s="53"/>
      <c r="AA140" s="6"/>
      <c r="AB140" s="6"/>
      <c r="AC140" s="6"/>
      <c r="AD140" s="6"/>
      <c r="AE140" s="6"/>
      <c r="AF140" s="6"/>
      <c r="AG140" s="6"/>
      <c r="AH140" s="6"/>
      <c r="AI140" s="6"/>
      <c r="AJ140" s="6"/>
      <c r="AK140" s="6"/>
      <c r="AL140" s="6"/>
      <c r="AM140" s="6"/>
      <c r="AN140" s="6"/>
      <c r="AO140" s="6"/>
      <c r="AP140" s="6"/>
      <c r="AQ140" s="6"/>
      <c r="AR140" s="6"/>
      <c r="AS140" s="8"/>
      <c r="AT140" s="8"/>
      <c r="AU140"/>
      <c r="AV140"/>
      <c r="AW140"/>
    </row>
    <row r="141" spans="3:49" s="4" customFormat="1" ht="21" customHeight="1">
      <c r="C141" s="2"/>
      <c r="D141" s="113"/>
      <c r="E141" s="401"/>
      <c r="F141" s="396"/>
      <c r="G141" s="401"/>
      <c r="H141" s="396"/>
      <c r="I141" s="401"/>
      <c r="J141" s="396"/>
      <c r="K141" s="401"/>
      <c r="L141" s="396"/>
      <c r="M141" s="401"/>
      <c r="N141" s="396"/>
      <c r="O141" s="401"/>
      <c r="P141" s="396"/>
      <c r="Q141" s="401"/>
      <c r="R141" s="396"/>
      <c r="S141" s="262"/>
      <c r="U141" s="212"/>
      <c r="V141" s="53"/>
      <c r="W141" s="53"/>
      <c r="X141" s="53"/>
      <c r="Y141" s="53"/>
      <c r="Z141" s="53"/>
      <c r="AA141" s="6"/>
      <c r="AB141" s="6"/>
      <c r="AC141" s="6"/>
      <c r="AD141" s="6"/>
      <c r="AE141" s="6"/>
      <c r="AF141" s="6"/>
      <c r="AG141" s="6"/>
      <c r="AH141" s="6"/>
      <c r="AI141" s="6"/>
      <c r="AJ141" s="6"/>
      <c r="AK141" s="6"/>
      <c r="AL141" s="6"/>
      <c r="AM141" s="6"/>
      <c r="AN141" s="6"/>
      <c r="AO141" s="6"/>
      <c r="AP141" s="6"/>
      <c r="AQ141" s="6"/>
      <c r="AR141" s="6"/>
      <c r="AS141" s="8"/>
      <c r="AT141" s="8"/>
      <c r="AU141"/>
      <c r="AV141"/>
      <c r="AW141"/>
    </row>
    <row r="142" spans="3:49" s="4" customFormat="1" ht="21" customHeight="1">
      <c r="C142" s="2"/>
      <c r="D142" s="113"/>
      <c r="E142" s="401"/>
      <c r="F142" s="396"/>
      <c r="G142" s="401"/>
      <c r="H142" s="396"/>
      <c r="I142" s="401"/>
      <c r="J142" s="396"/>
      <c r="K142" s="401"/>
      <c r="L142" s="396"/>
      <c r="M142" s="401"/>
      <c r="N142" s="396"/>
      <c r="O142" s="401"/>
      <c r="P142" s="396"/>
      <c r="Q142" s="401"/>
      <c r="R142" s="396"/>
      <c r="S142" s="262"/>
      <c r="U142" s="212"/>
      <c r="V142" s="53"/>
      <c r="W142" s="53"/>
      <c r="X142" s="53"/>
      <c r="Y142" s="53"/>
      <c r="Z142" s="53"/>
      <c r="AA142" s="6"/>
      <c r="AB142" s="6"/>
      <c r="AC142" s="6"/>
      <c r="AD142" s="6"/>
      <c r="AE142" s="6"/>
      <c r="AF142" s="6"/>
      <c r="AG142" s="6"/>
      <c r="AH142" s="6"/>
      <c r="AI142" s="6"/>
      <c r="AJ142" s="6"/>
      <c r="AK142" s="6"/>
      <c r="AL142" s="6"/>
      <c r="AM142" s="6"/>
      <c r="AN142" s="6"/>
      <c r="AO142" s="6"/>
      <c r="AP142" s="6"/>
      <c r="AQ142" s="6"/>
      <c r="AR142" s="6"/>
      <c r="AS142" s="8"/>
      <c r="AT142" s="8"/>
      <c r="AU142"/>
      <c r="AV142"/>
      <c r="AW142"/>
    </row>
    <row r="143" spans="4:49" s="4" customFormat="1" ht="21" customHeight="1">
      <c r="D143" s="113"/>
      <c r="E143" s="401"/>
      <c r="F143" s="396"/>
      <c r="G143" s="401"/>
      <c r="H143" s="396"/>
      <c r="I143" s="401"/>
      <c r="J143" s="396"/>
      <c r="K143" s="401"/>
      <c r="L143" s="396"/>
      <c r="M143" s="401"/>
      <c r="N143" s="396"/>
      <c r="O143" s="401"/>
      <c r="P143" s="396"/>
      <c r="Q143" s="401"/>
      <c r="R143" s="396"/>
      <c r="S143" s="262"/>
      <c r="U143" s="212"/>
      <c r="V143" s="53"/>
      <c r="W143" s="53"/>
      <c r="X143" s="53"/>
      <c r="Y143" s="53"/>
      <c r="Z143" s="53"/>
      <c r="AA143" s="6"/>
      <c r="AB143" s="6"/>
      <c r="AC143" s="6"/>
      <c r="AD143" s="6"/>
      <c r="AE143" s="6"/>
      <c r="AF143" s="6"/>
      <c r="AG143" s="6"/>
      <c r="AH143" s="6"/>
      <c r="AI143" s="6"/>
      <c r="AJ143" s="6"/>
      <c r="AK143" s="6"/>
      <c r="AL143" s="6"/>
      <c r="AM143" s="6"/>
      <c r="AN143" s="6"/>
      <c r="AO143" s="6"/>
      <c r="AP143" s="6"/>
      <c r="AQ143" s="6"/>
      <c r="AR143" s="6"/>
      <c r="AS143" s="8"/>
      <c r="AT143" s="8"/>
      <c r="AU143"/>
      <c r="AV143"/>
      <c r="AW143"/>
    </row>
    <row r="144" spans="3:49" s="4" customFormat="1" ht="21" customHeight="1">
      <c r="C144" s="103" t="str">
        <f>Robin!$U$27</f>
        <v>RW Lichtenhof Stein 1</v>
      </c>
      <c r="D144" s="114"/>
      <c r="E144" s="401"/>
      <c r="F144" s="396"/>
      <c r="G144" s="401"/>
      <c r="H144" s="396"/>
      <c r="I144" s="401"/>
      <c r="J144" s="396"/>
      <c r="K144" s="401"/>
      <c r="L144" s="396"/>
      <c r="M144" s="401"/>
      <c r="N144" s="396"/>
      <c r="O144" s="401"/>
      <c r="P144" s="396"/>
      <c r="Q144" s="401"/>
      <c r="R144" s="396"/>
      <c r="S144" s="262"/>
      <c r="U144" s="212"/>
      <c r="V144" s="53"/>
      <c r="W144" s="53"/>
      <c r="X144" s="53"/>
      <c r="Y144" s="53"/>
      <c r="Z144" s="53"/>
      <c r="AA144" s="6"/>
      <c r="AB144" s="6"/>
      <c r="AC144" s="6"/>
      <c r="AD144" s="6"/>
      <c r="AE144" s="6"/>
      <c r="AF144" s="6"/>
      <c r="AG144" s="6"/>
      <c r="AH144" s="6"/>
      <c r="AI144" s="6"/>
      <c r="AJ144" s="6"/>
      <c r="AK144" s="6"/>
      <c r="AL144" s="6"/>
      <c r="AM144" s="6"/>
      <c r="AN144" s="6"/>
      <c r="AO144" s="6"/>
      <c r="AP144" s="6"/>
      <c r="AQ144" s="6"/>
      <c r="AR144" s="6"/>
      <c r="AS144" s="8"/>
      <c r="AT144" s="8"/>
      <c r="AU144"/>
      <c r="AV144"/>
      <c r="AW144"/>
    </row>
    <row r="145" spans="4:49" s="4" customFormat="1" ht="21" customHeight="1">
      <c r="D145" s="113"/>
      <c r="E145" s="402"/>
      <c r="F145" s="398"/>
      <c r="G145" s="402"/>
      <c r="H145" s="398"/>
      <c r="I145" s="402"/>
      <c r="J145" s="398"/>
      <c r="K145" s="402"/>
      <c r="L145" s="398"/>
      <c r="M145" s="402"/>
      <c r="N145" s="398"/>
      <c r="O145" s="402"/>
      <c r="P145" s="398"/>
      <c r="Q145" s="402"/>
      <c r="R145" s="398"/>
      <c r="S145" s="262"/>
      <c r="U145" s="212"/>
      <c r="V145" s="53"/>
      <c r="W145" s="53"/>
      <c r="X145" s="53"/>
      <c r="Y145" s="53"/>
      <c r="Z145" s="53"/>
      <c r="AA145" s="6"/>
      <c r="AB145" s="6"/>
      <c r="AC145" s="6"/>
      <c r="AD145" s="6"/>
      <c r="AE145" s="6"/>
      <c r="AF145" s="6"/>
      <c r="AG145" s="6"/>
      <c r="AH145" s="6"/>
      <c r="AI145" s="6"/>
      <c r="AJ145" s="6"/>
      <c r="AK145" s="6"/>
      <c r="AL145" s="6"/>
      <c r="AM145" s="6"/>
      <c r="AN145" s="6"/>
      <c r="AO145" s="6"/>
      <c r="AP145" s="6"/>
      <c r="AQ145" s="6"/>
      <c r="AR145" s="6"/>
      <c r="AS145" s="8"/>
      <c r="AT145" s="8"/>
      <c r="AU145"/>
      <c r="AV145"/>
      <c r="AW145"/>
    </row>
    <row r="146" spans="4:49" s="4" customFormat="1" ht="19.5" customHeight="1">
      <c r="D146" s="113" t="str">
        <f>D18</f>
        <v>Team</v>
      </c>
      <c r="E146" s="392" t="s">
        <v>60</v>
      </c>
      <c r="F146" s="392"/>
      <c r="G146" s="392" t="s">
        <v>64</v>
      </c>
      <c r="H146" s="392"/>
      <c r="I146" s="392" t="s">
        <v>56</v>
      </c>
      <c r="J146" s="392"/>
      <c r="K146" s="392" t="s">
        <v>58</v>
      </c>
      <c r="L146" s="392"/>
      <c r="M146" s="392" t="s">
        <v>63</v>
      </c>
      <c r="N146" s="392"/>
      <c r="O146" s="392" t="s">
        <v>59</v>
      </c>
      <c r="P146" s="392"/>
      <c r="Q146" s="392" t="s">
        <v>57</v>
      </c>
      <c r="R146" s="392"/>
      <c r="S146" s="5"/>
      <c r="U146" s="212"/>
      <c r="V146" s="53"/>
      <c r="W146" s="53"/>
      <c r="X146" s="53"/>
      <c r="Y146" s="53"/>
      <c r="Z146" s="53"/>
      <c r="AA146" s="6"/>
      <c r="AB146" s="6"/>
      <c r="AC146" s="6"/>
      <c r="AD146" s="6"/>
      <c r="AE146" s="6"/>
      <c r="AF146" s="6"/>
      <c r="AG146" s="6"/>
      <c r="AH146" s="6"/>
      <c r="AI146" s="6"/>
      <c r="AJ146" s="6"/>
      <c r="AK146" s="6"/>
      <c r="AL146" s="6"/>
      <c r="AM146" s="6"/>
      <c r="AN146" s="6"/>
      <c r="AO146" s="6"/>
      <c r="AP146" s="6"/>
      <c r="AQ146" s="6"/>
      <c r="AR146" s="6"/>
      <c r="AS146" s="8"/>
      <c r="AT146" s="8"/>
      <c r="AU146"/>
      <c r="AV146"/>
      <c r="AW146"/>
    </row>
    <row r="147" spans="4:49" s="4" customFormat="1" ht="19.5" customHeight="1">
      <c r="D147" s="113"/>
      <c r="E147" s="5"/>
      <c r="F147" s="158"/>
      <c r="G147" s="5"/>
      <c r="H147" s="158"/>
      <c r="I147" s="5"/>
      <c r="J147" s="158"/>
      <c r="K147" s="5"/>
      <c r="L147" s="158"/>
      <c r="M147" s="5"/>
      <c r="N147" s="158"/>
      <c r="O147" s="5"/>
      <c r="P147" s="158"/>
      <c r="Q147" s="5"/>
      <c r="R147" s="158"/>
      <c r="S147" s="158"/>
      <c r="U147" s="212"/>
      <c r="V147" s="53"/>
      <c r="W147" s="53"/>
      <c r="X147" s="53"/>
      <c r="Y147" s="53"/>
      <c r="Z147" s="53"/>
      <c r="AA147" s="6"/>
      <c r="AB147" s="6"/>
      <c r="AC147" s="6"/>
      <c r="AD147" s="6"/>
      <c r="AE147" s="6"/>
      <c r="AF147" s="6"/>
      <c r="AG147" s="6"/>
      <c r="AH147" s="6"/>
      <c r="AI147" s="6"/>
      <c r="AJ147" s="6"/>
      <c r="AK147" s="6"/>
      <c r="AL147" s="6"/>
      <c r="AM147" s="6"/>
      <c r="AN147" s="6"/>
      <c r="AO147" s="6"/>
      <c r="AP147" s="6"/>
      <c r="AQ147" s="6"/>
      <c r="AR147" s="6"/>
      <c r="AS147" s="8"/>
      <c r="AT147" s="8"/>
      <c r="AU147"/>
      <c r="AV147"/>
      <c r="AW147"/>
    </row>
    <row r="148" spans="4:49" s="4" customFormat="1" ht="19.5" customHeight="1">
      <c r="D148" s="113"/>
      <c r="E148" s="5"/>
      <c r="F148" s="158"/>
      <c r="G148" s="5"/>
      <c r="H148" s="158"/>
      <c r="I148" s="5"/>
      <c r="J148" s="158"/>
      <c r="K148" s="5"/>
      <c r="L148" s="158"/>
      <c r="M148" s="5"/>
      <c r="N148" s="158"/>
      <c r="O148" s="5"/>
      <c r="P148" s="158"/>
      <c r="Q148" s="5"/>
      <c r="R148" s="158"/>
      <c r="S148" s="158"/>
      <c r="T148" s="5" t="s">
        <v>2</v>
      </c>
      <c r="U148" s="158" t="s">
        <v>2</v>
      </c>
      <c r="V148" s="53"/>
      <c r="W148" s="53"/>
      <c r="X148" s="53"/>
      <c r="Y148" s="53"/>
      <c r="Z148" s="53"/>
      <c r="AA148" s="6"/>
      <c r="AB148" s="6"/>
      <c r="AC148" s="6"/>
      <c r="AD148" s="6"/>
      <c r="AE148" s="6"/>
      <c r="AF148" s="6"/>
      <c r="AG148" s="6"/>
      <c r="AH148" s="6"/>
      <c r="AI148" s="6"/>
      <c r="AJ148" s="6"/>
      <c r="AK148" s="6"/>
      <c r="AL148" s="6"/>
      <c r="AM148" s="6"/>
      <c r="AN148" s="6"/>
      <c r="AO148" s="6"/>
      <c r="AP148" s="6"/>
      <c r="AQ148" s="6"/>
      <c r="AR148" s="6"/>
      <c r="AS148" s="8"/>
      <c r="AT148" s="8"/>
      <c r="AU148"/>
      <c r="AV148"/>
      <c r="AW148"/>
    </row>
    <row r="149" spans="2:49" s="4" customFormat="1" ht="18">
      <c r="B149" s="4" t="s">
        <v>3</v>
      </c>
      <c r="C149" s="4" t="s">
        <v>4</v>
      </c>
      <c r="D149" s="115" t="s">
        <v>18</v>
      </c>
      <c r="E149" s="4" t="s">
        <v>1</v>
      </c>
      <c r="F149" s="327" t="s">
        <v>54</v>
      </c>
      <c r="G149" s="4" t="s">
        <v>1</v>
      </c>
      <c r="H149" s="327" t="s">
        <v>54</v>
      </c>
      <c r="I149" s="4" t="s">
        <v>1</v>
      </c>
      <c r="J149" s="327" t="s">
        <v>54</v>
      </c>
      <c r="K149" s="4" t="s">
        <v>1</v>
      </c>
      <c r="L149" s="327" t="s">
        <v>54</v>
      </c>
      <c r="M149" s="4" t="s">
        <v>1</v>
      </c>
      <c r="N149" s="327" t="s">
        <v>54</v>
      </c>
      <c r="O149" s="4" t="s">
        <v>1</v>
      </c>
      <c r="P149" s="327" t="s">
        <v>54</v>
      </c>
      <c r="Q149" s="4" t="s">
        <v>1</v>
      </c>
      <c r="R149" s="327" t="s">
        <v>54</v>
      </c>
      <c r="S149" s="273" t="s">
        <v>219</v>
      </c>
      <c r="T149" s="4" t="s">
        <v>1</v>
      </c>
      <c r="U149" s="212" t="s">
        <v>5</v>
      </c>
      <c r="V149" s="53"/>
      <c r="W149" s="53" t="s">
        <v>34</v>
      </c>
      <c r="X149" s="53"/>
      <c r="Y149" s="53"/>
      <c r="Z149" s="53"/>
      <c r="AA149" s="6"/>
      <c r="AB149" s="6"/>
      <c r="AC149" s="6"/>
      <c r="AD149" s="6"/>
      <c r="AE149" s="6"/>
      <c r="AF149" s="6"/>
      <c r="AG149" s="6"/>
      <c r="AH149" s="6"/>
      <c r="AI149" s="6"/>
      <c r="AJ149" s="6"/>
      <c r="AK149" s="6"/>
      <c r="AL149" s="6"/>
      <c r="AM149" s="6"/>
      <c r="AN149" s="6"/>
      <c r="AO149" s="6"/>
      <c r="AP149" s="6"/>
      <c r="AQ149" s="6"/>
      <c r="AR149" s="6"/>
      <c r="AS149" s="8"/>
      <c r="AT149" s="8"/>
      <c r="AU149"/>
      <c r="AV149"/>
      <c r="AW149"/>
    </row>
    <row r="150" spans="2:49" s="4" customFormat="1" ht="19.5" customHeight="1">
      <c r="B150" s="3">
        <v>1</v>
      </c>
      <c r="C150" s="143" t="str">
        <f>Robin!$U$28</f>
        <v>Weber Wolfgang</v>
      </c>
      <c r="D150" s="109">
        <f>Robin!$V$28</f>
        <v>16252</v>
      </c>
      <c r="E150" s="3">
        <f>Eingaben!AD52</f>
        <v>158</v>
      </c>
      <c r="F150" s="277">
        <f>Eingaben!AE52</f>
        <v>0</v>
      </c>
      <c r="G150" s="3">
        <f>Eingaben!AF52</f>
        <v>204</v>
      </c>
      <c r="H150" s="277">
        <f>Eingaben!AG52</f>
        <v>1</v>
      </c>
      <c r="I150" s="3">
        <f>Eingaben!AH52</f>
        <v>184</v>
      </c>
      <c r="J150" s="277">
        <f>Eingaben!AI52</f>
        <v>0</v>
      </c>
      <c r="K150" s="3">
        <f>Eingaben!AJ52</f>
        <v>202</v>
      </c>
      <c r="L150" s="277">
        <f>Eingaben!AK52</f>
        <v>1</v>
      </c>
      <c r="M150" s="3">
        <f>Eingaben!AL52</f>
        <v>209</v>
      </c>
      <c r="N150" s="277">
        <f>Eingaben!AM52</f>
        <v>1</v>
      </c>
      <c r="O150" s="3">
        <f>Eingaben!AN52</f>
        <v>166</v>
      </c>
      <c r="P150" s="277">
        <f>Eingaben!AO52</f>
        <v>1</v>
      </c>
      <c r="Q150" s="3">
        <f>Eingaben!AP52</f>
        <v>225</v>
      </c>
      <c r="R150" s="277">
        <f>Eingaben!AQ52</f>
        <v>1</v>
      </c>
      <c r="S150" s="279">
        <f>Eingaben!AR52</f>
        <v>0</v>
      </c>
      <c r="T150" s="3">
        <f>Eingaben!AS52</f>
        <v>1348</v>
      </c>
      <c r="U150" s="281">
        <f>Eingaben!AT52</f>
        <v>5</v>
      </c>
      <c r="V150" s="190">
        <f>COUNTIF(E150,"&gt;0")+COUNTIF(G150,"&gt;0")+COUNTIF(I150,"&gt;0")+COUNTIF(K150,"&gt;0")+COUNTIF(M150,"&gt;0")+COUNTIF(Q150,"&gt;0")+COUNTIF(O150,"&gt;0")</f>
        <v>7</v>
      </c>
      <c r="W150" s="53"/>
      <c r="X150" s="53"/>
      <c r="Y150" s="53"/>
      <c r="Z150" s="53"/>
      <c r="AA150" s="6"/>
      <c r="AB150" s="6"/>
      <c r="AC150" s="6"/>
      <c r="AD150" s="6"/>
      <c r="AE150" s="6"/>
      <c r="AF150" s="6"/>
      <c r="AG150" s="6"/>
      <c r="AH150" s="6"/>
      <c r="AI150" s="6"/>
      <c r="AJ150" s="6"/>
      <c r="AK150" s="6"/>
      <c r="AL150" s="6"/>
      <c r="AM150" s="6"/>
      <c r="AN150" s="6"/>
      <c r="AO150" s="6"/>
      <c r="AP150" s="6"/>
      <c r="AQ150" s="6"/>
      <c r="AR150" s="6"/>
      <c r="AS150" s="8"/>
      <c r="AT150" s="8"/>
      <c r="AU150"/>
      <c r="AV150"/>
      <c r="AW150"/>
    </row>
    <row r="151" spans="2:49" s="4" customFormat="1" ht="19.5" customHeight="1">
      <c r="B151" s="3">
        <v>2</v>
      </c>
      <c r="C151" s="143" t="str">
        <f>Robin!$U$29</f>
        <v>Echtermeyer Ralph</v>
      </c>
      <c r="D151" s="109" t="str">
        <f>Robin!$V$29</f>
        <v>07965</v>
      </c>
      <c r="E151" s="3">
        <f>Eingaben!AD53</f>
        <v>198</v>
      </c>
      <c r="F151" s="277">
        <f>Eingaben!AE53</f>
        <v>0</v>
      </c>
      <c r="G151" s="3">
        <f>Eingaben!AF53</f>
        <v>235</v>
      </c>
      <c r="H151" s="277">
        <f>Eingaben!AG53</f>
        <v>1</v>
      </c>
      <c r="I151" s="3">
        <f>Eingaben!AH53</f>
        <v>158</v>
      </c>
      <c r="J151" s="277">
        <f>Eingaben!AI53</f>
        <v>0</v>
      </c>
      <c r="K151" s="3">
        <f>Eingaben!AJ53</f>
        <v>201</v>
      </c>
      <c r="L151" s="277">
        <f>Eingaben!AK53</f>
        <v>1</v>
      </c>
      <c r="M151" s="3">
        <f>Eingaben!AL53</f>
        <v>173</v>
      </c>
      <c r="N151" s="277">
        <f>Eingaben!AM53</f>
        <v>1</v>
      </c>
      <c r="O151" s="3">
        <f>Eingaben!AN53</f>
        <v>226</v>
      </c>
      <c r="P151" s="277">
        <f>Eingaben!AO53</f>
        <v>0</v>
      </c>
      <c r="Q151" s="3">
        <f>Eingaben!AP53</f>
        <v>179</v>
      </c>
      <c r="R151" s="277">
        <f>Eingaben!AQ53</f>
        <v>1</v>
      </c>
      <c r="S151" s="279">
        <f>Eingaben!AR53</f>
        <v>0</v>
      </c>
      <c r="T151" s="3">
        <f>Eingaben!AS53</f>
        <v>1370</v>
      </c>
      <c r="U151" s="281">
        <f>Eingaben!AT53</f>
        <v>4</v>
      </c>
      <c r="V151" s="190">
        <f>COUNTIF(E151,"&gt;0")+COUNTIF(G151,"&gt;0")+COUNTIF(I151,"&gt;0")+COUNTIF(K151,"&gt;0")+COUNTIF(M151,"&gt;0")+COUNTIF(Q151,"&gt;0")+COUNTIF(O151,"&gt;0")</f>
        <v>7</v>
      </c>
      <c r="W151" s="53"/>
      <c r="X151" s="53"/>
      <c r="Y151" s="53"/>
      <c r="Z151" s="53"/>
      <c r="AA151" s="6"/>
      <c r="AB151" s="6"/>
      <c r="AC151" s="6"/>
      <c r="AD151" s="6"/>
      <c r="AE151" s="6"/>
      <c r="AF151" s="6"/>
      <c r="AG151" s="6"/>
      <c r="AH151" s="6"/>
      <c r="AI151" s="6"/>
      <c r="AJ151" s="6"/>
      <c r="AK151" s="6"/>
      <c r="AL151" s="6"/>
      <c r="AM151" s="6"/>
      <c r="AN151" s="6"/>
      <c r="AO151" s="6"/>
      <c r="AP151" s="6"/>
      <c r="AQ151" s="6"/>
      <c r="AR151" s="6"/>
      <c r="AS151" s="8"/>
      <c r="AT151" s="8"/>
      <c r="AU151"/>
      <c r="AV151"/>
      <c r="AW151"/>
    </row>
    <row r="152" spans="2:49" s="4" customFormat="1" ht="19.5" customHeight="1">
      <c r="B152" s="3">
        <v>3</v>
      </c>
      <c r="C152" s="143" t="str">
        <f>Robin!$U$30</f>
        <v>Jackson Heike</v>
      </c>
      <c r="D152" s="109" t="str">
        <f>Robin!$V$30</f>
        <v>07977</v>
      </c>
      <c r="E152" s="3">
        <f>Eingaben!AD54</f>
        <v>199</v>
      </c>
      <c r="F152" s="277">
        <f>Eingaben!AE54</f>
        <v>0</v>
      </c>
      <c r="G152" s="3">
        <f>Eingaben!AF54</f>
        <v>222</v>
      </c>
      <c r="H152" s="277">
        <f>Eingaben!AG54</f>
        <v>0</v>
      </c>
      <c r="I152" s="3">
        <f>Eingaben!AH54</f>
        <v>209</v>
      </c>
      <c r="J152" s="277">
        <f>Eingaben!AI54</f>
        <v>1</v>
      </c>
      <c r="K152" s="3">
        <f>Eingaben!AJ54</f>
        <v>203</v>
      </c>
      <c r="L152" s="277">
        <f>Eingaben!AK54</f>
        <v>1</v>
      </c>
      <c r="M152" s="3">
        <f>Eingaben!AL54</f>
        <v>199</v>
      </c>
      <c r="N152" s="277">
        <f>Eingaben!AM54</f>
        <v>1</v>
      </c>
      <c r="O152" s="3">
        <f>Eingaben!AN54</f>
        <v>191</v>
      </c>
      <c r="P152" s="277">
        <f>Eingaben!AO54</f>
        <v>1</v>
      </c>
      <c r="Q152" s="3">
        <f>Eingaben!AP54</f>
        <v>182</v>
      </c>
      <c r="R152" s="277">
        <f>Eingaben!AQ54</f>
        <v>0</v>
      </c>
      <c r="S152" s="279">
        <f>Eingaben!AR54</f>
        <v>0</v>
      </c>
      <c r="T152" s="3">
        <f>Eingaben!AS54</f>
        <v>1405</v>
      </c>
      <c r="U152" s="281">
        <f>Eingaben!AT54</f>
        <v>4</v>
      </c>
      <c r="V152" s="190">
        <f>COUNTIF(E152,"&gt;0")+COUNTIF(G152,"&gt;0")+COUNTIF(I152,"&gt;0")+COUNTIF(K152,"&gt;0")+COUNTIF(M152,"&gt;0")+COUNTIF(Q152,"&gt;0")+COUNTIF(O152,"&gt;0")</f>
        <v>7</v>
      </c>
      <c r="W152" s="53"/>
      <c r="X152" s="53"/>
      <c r="Y152" s="53"/>
      <c r="Z152" s="53"/>
      <c r="AA152" s="6"/>
      <c r="AB152" s="6"/>
      <c r="AC152" s="6"/>
      <c r="AD152" s="6"/>
      <c r="AE152" s="6"/>
      <c r="AF152" s="6"/>
      <c r="AG152" s="6"/>
      <c r="AH152" s="6"/>
      <c r="AI152" s="6"/>
      <c r="AJ152" s="6"/>
      <c r="AK152" s="6"/>
      <c r="AL152" s="6"/>
      <c r="AM152" s="6"/>
      <c r="AN152" s="6"/>
      <c r="AO152" s="6"/>
      <c r="AP152" s="6"/>
      <c r="AQ152" s="6"/>
      <c r="AR152" s="6"/>
      <c r="AS152" s="8"/>
      <c r="AT152" s="8"/>
      <c r="AU152"/>
      <c r="AV152"/>
      <c r="AW152"/>
    </row>
    <row r="153" spans="2:49" s="4" customFormat="1" ht="19.5" customHeight="1">
      <c r="B153" s="3">
        <v>4</v>
      </c>
      <c r="C153" s="143" t="str">
        <f>Robin!$U$31</f>
        <v>Mauckner Manuel</v>
      </c>
      <c r="D153" s="109" t="str">
        <f>Robin!$V$31</f>
        <v>07969</v>
      </c>
      <c r="E153" s="3">
        <f>Eingaben!AD55</f>
        <v>0</v>
      </c>
      <c r="F153" s="277">
        <f>Eingaben!AE55</f>
        <v>0</v>
      </c>
      <c r="G153" s="3">
        <f>Eingaben!AF55</f>
        <v>0</v>
      </c>
      <c r="H153" s="277">
        <f>Eingaben!AG55</f>
        <v>0</v>
      </c>
      <c r="I153" s="3">
        <f>Eingaben!AH55</f>
        <v>0</v>
      </c>
      <c r="J153" s="277">
        <f>Eingaben!AI55</f>
        <v>0</v>
      </c>
      <c r="K153" s="3">
        <f>Eingaben!AJ55</f>
        <v>0</v>
      </c>
      <c r="L153" s="277">
        <f>Eingaben!AK55</f>
        <v>0</v>
      </c>
      <c r="M153" s="3">
        <f>Eingaben!AL55</f>
        <v>0</v>
      </c>
      <c r="N153" s="277">
        <f>Eingaben!AM55</f>
        <v>0</v>
      </c>
      <c r="O153" s="3">
        <f>Eingaben!AN55</f>
        <v>0</v>
      </c>
      <c r="P153" s="277">
        <f>Eingaben!AO55</f>
        <v>0</v>
      </c>
      <c r="Q153" s="3">
        <f>Eingaben!AP55</f>
        <v>0</v>
      </c>
      <c r="R153" s="277">
        <f>Eingaben!AQ55</f>
        <v>0</v>
      </c>
      <c r="S153" s="279">
        <f>Eingaben!AR55</f>
        <v>0</v>
      </c>
      <c r="T153" s="3">
        <f>Eingaben!AS55</f>
        <v>0</v>
      </c>
      <c r="U153" s="281">
        <f>Eingaben!AT55</f>
        <v>0</v>
      </c>
      <c r="V153" s="190">
        <f>COUNTIF(E153,"&gt;0")+COUNTIF(G153,"&gt;0")+COUNTIF(I153,"&gt;0")+COUNTIF(K153,"&gt;0")+COUNTIF(M153,"&gt;0")+COUNTIF(Q153,"&gt;0")+COUNTIF(O153,"&gt;0")</f>
        <v>0</v>
      </c>
      <c r="W153" s="53"/>
      <c r="X153" s="53"/>
      <c r="Y153" s="53"/>
      <c r="Z153" s="53"/>
      <c r="AA153" s="6"/>
      <c r="AB153" s="6"/>
      <c r="AC153" s="6"/>
      <c r="AD153" s="6"/>
      <c r="AE153" s="6"/>
      <c r="AF153" s="6"/>
      <c r="AG153" s="6"/>
      <c r="AH153" s="6"/>
      <c r="AI153" s="6"/>
      <c r="AJ153" s="6"/>
      <c r="AK153" s="6"/>
      <c r="AL153" s="6"/>
      <c r="AM153" s="6"/>
      <c r="AN153" s="6"/>
      <c r="AO153" s="6"/>
      <c r="AP153" s="6"/>
      <c r="AQ153" s="6"/>
      <c r="AR153" s="6"/>
      <c r="AS153" s="8"/>
      <c r="AT153" s="8"/>
      <c r="AU153"/>
      <c r="AV153"/>
      <c r="AW153"/>
    </row>
    <row r="154" spans="2:49" s="4" customFormat="1" ht="19.5" customHeight="1">
      <c r="B154" s="3">
        <v>5</v>
      </c>
      <c r="C154" s="143" t="str">
        <f>Robin!$U$32</f>
        <v>Rauch Gabi</v>
      </c>
      <c r="D154" s="109" t="str">
        <f>Robin!$V$32</f>
        <v>07975</v>
      </c>
      <c r="E154" s="3">
        <f>Eingaben!AD56</f>
        <v>0</v>
      </c>
      <c r="F154" s="277">
        <f>Eingaben!AE56</f>
        <v>0</v>
      </c>
      <c r="G154" s="3">
        <f>Eingaben!AF56</f>
        <v>0</v>
      </c>
      <c r="H154" s="277">
        <f>Eingaben!AG56</f>
        <v>0</v>
      </c>
      <c r="I154" s="3">
        <f>Eingaben!AH56</f>
        <v>0</v>
      </c>
      <c r="J154" s="277">
        <f>Eingaben!AI56</f>
        <v>0</v>
      </c>
      <c r="K154" s="3">
        <f>Eingaben!AJ56</f>
        <v>0</v>
      </c>
      <c r="L154" s="277">
        <f>Eingaben!AK56</f>
        <v>0</v>
      </c>
      <c r="M154" s="3">
        <f>Eingaben!AL56</f>
        <v>0</v>
      </c>
      <c r="N154" s="277">
        <f>Eingaben!AM56</f>
        <v>0</v>
      </c>
      <c r="O154" s="3">
        <f>Eingaben!AN56</f>
        <v>0</v>
      </c>
      <c r="P154" s="277">
        <f>Eingaben!AO56</f>
        <v>0</v>
      </c>
      <c r="Q154" s="3">
        <f>Eingaben!AP56</f>
        <v>0</v>
      </c>
      <c r="R154" s="277">
        <f>Eingaben!AQ56</f>
        <v>0</v>
      </c>
      <c r="S154" s="279">
        <f>Eingaben!AR56</f>
        <v>0</v>
      </c>
      <c r="T154" s="3">
        <f>Eingaben!AS56</f>
        <v>0</v>
      </c>
      <c r="U154" s="281">
        <f>Eingaben!AT56</f>
        <v>0</v>
      </c>
      <c r="V154" s="190">
        <f>COUNTIF(E154,"&gt;0")+COUNTIF(G154,"&gt;0")+COUNTIF(I154,"&gt;0")+COUNTIF(K154,"&gt;0")+COUNTIF(M154,"&gt;0")+COUNTIF(Q154,"&gt;0")+COUNTIF(O154,"&gt;0")</f>
        <v>0</v>
      </c>
      <c r="W154" s="53"/>
      <c r="X154" s="53"/>
      <c r="Y154" s="53"/>
      <c r="Z154" s="53"/>
      <c r="AA154" s="6"/>
      <c r="AB154" s="6"/>
      <c r="AC154" s="6"/>
      <c r="AD154" s="6"/>
      <c r="AE154" s="6"/>
      <c r="AF154" s="6"/>
      <c r="AG154" s="6"/>
      <c r="AH154" s="6"/>
      <c r="AI154" s="6"/>
      <c r="AJ154" s="6"/>
      <c r="AK154" s="6"/>
      <c r="AL154" s="6"/>
      <c r="AM154" s="6"/>
      <c r="AN154" s="6"/>
      <c r="AO154" s="6"/>
      <c r="AP154" s="6"/>
      <c r="AQ154" s="6"/>
      <c r="AR154" s="6"/>
      <c r="AS154" s="8"/>
      <c r="AT154" s="8"/>
      <c r="AU154"/>
      <c r="AV154"/>
      <c r="AW154"/>
    </row>
    <row r="155" spans="2:49" s="6" customFormat="1" ht="18">
      <c r="B155" s="7"/>
      <c r="C155" s="7"/>
      <c r="D155" s="110"/>
      <c r="E155" s="15">
        <f>Eingaben!AD57</f>
        <v>0</v>
      </c>
      <c r="F155" s="158">
        <f>Eingaben!AE57</f>
        <v>0</v>
      </c>
      <c r="G155" s="15">
        <f>Eingaben!AF57</f>
        <v>0</v>
      </c>
      <c r="H155" s="158">
        <f>Eingaben!AG57</f>
        <v>0</v>
      </c>
      <c r="I155" s="15">
        <f>Eingaben!AH57</f>
        <v>0</v>
      </c>
      <c r="J155" s="158">
        <f>Eingaben!AI57</f>
        <v>0</v>
      </c>
      <c r="K155" s="15">
        <f>Eingaben!AJ57</f>
        <v>0</v>
      </c>
      <c r="L155" s="158">
        <f>Eingaben!AK57</f>
        <v>0</v>
      </c>
      <c r="M155" s="15">
        <f>Eingaben!AL57</f>
        <v>0</v>
      </c>
      <c r="N155" s="158">
        <f>Eingaben!AM57</f>
        <v>0</v>
      </c>
      <c r="O155" s="15">
        <f>Eingaben!AN57</f>
        <v>0</v>
      </c>
      <c r="P155" s="158">
        <f>Eingaben!AO57</f>
        <v>0</v>
      </c>
      <c r="Q155" s="15">
        <f>Eingaben!AP57</f>
        <v>0</v>
      </c>
      <c r="R155" s="158">
        <f>Eingaben!AQ57</f>
        <v>0</v>
      </c>
      <c r="S155" s="158"/>
      <c r="T155" s="15">
        <f>Eingaben!AS57</f>
        <v>0</v>
      </c>
      <c r="U155" s="280">
        <f>Eingaben!AT57</f>
        <v>0</v>
      </c>
      <c r="V155" s="53"/>
      <c r="W155" s="53"/>
      <c r="X155" s="53"/>
      <c r="Y155" s="53"/>
      <c r="Z155" s="53"/>
      <c r="AS155" s="8"/>
      <c r="AT155" s="8"/>
      <c r="AU155"/>
      <c r="AV155"/>
      <c r="AW155"/>
    </row>
    <row r="156" spans="3:46" ht="18">
      <c r="C156" s="9" t="s">
        <v>69</v>
      </c>
      <c r="D156" s="111"/>
      <c r="E156" s="3">
        <f>Eingaben!AD58</f>
        <v>555</v>
      </c>
      <c r="F156" s="280">
        <f>Eingaben!AE58</f>
        <v>0</v>
      </c>
      <c r="G156" s="3">
        <f>Eingaben!AF58</f>
        <v>661</v>
      </c>
      <c r="H156" s="280">
        <f>Eingaben!AG58</f>
        <v>2</v>
      </c>
      <c r="I156" s="3">
        <f>Eingaben!AH58</f>
        <v>551</v>
      </c>
      <c r="J156" s="280">
        <f>Eingaben!AI58</f>
        <v>1</v>
      </c>
      <c r="K156" s="3">
        <f>Eingaben!AJ58</f>
        <v>606</v>
      </c>
      <c r="L156" s="280">
        <f>Eingaben!AK58</f>
        <v>3</v>
      </c>
      <c r="M156" s="3">
        <f>Eingaben!AL58</f>
        <v>581</v>
      </c>
      <c r="N156" s="280">
        <f>Eingaben!AM58</f>
        <v>3</v>
      </c>
      <c r="O156" s="3">
        <f>Eingaben!AN58</f>
        <v>583</v>
      </c>
      <c r="P156" s="280">
        <f>Eingaben!AO58</f>
        <v>2</v>
      </c>
      <c r="Q156" s="3">
        <f>Eingaben!AP58</f>
        <v>586</v>
      </c>
      <c r="R156" s="280">
        <f>Eingaben!AQ58</f>
        <v>2</v>
      </c>
      <c r="S156" s="158"/>
      <c r="T156" s="3">
        <f>Eingaben!AS58</f>
        <v>4123</v>
      </c>
      <c r="U156" s="280">
        <f>Eingaben!AT58</f>
        <v>13</v>
      </c>
      <c r="V156" s="190">
        <f>COUNTIF(E150:E154,"&gt;0")+COUNTIF(G150:G154,"&gt;0")+COUNTIF(I150:I154,"&gt;0")+COUNTIF(K150:K154,"&gt;0")+COUNTIF(M150:M154,"&gt;0")+COUNTIF(Q150:Q154,"&gt;0")+COUNTIF(O150:O154,"&gt;0")</f>
        <v>21</v>
      </c>
      <c r="AN156" s="8"/>
      <c r="AO156" s="8"/>
      <c r="AP156" s="8"/>
      <c r="AQ156" s="8"/>
      <c r="AR156" s="8"/>
      <c r="AS156" s="8"/>
      <c r="AT156" s="8"/>
    </row>
    <row r="157" spans="3:49" s="6" customFormat="1" ht="18">
      <c r="C157" s="9" t="s">
        <v>70</v>
      </c>
      <c r="D157" s="111"/>
      <c r="E157"/>
      <c r="F157" s="280">
        <f>Eingaben!AE59</f>
        <v>0</v>
      </c>
      <c r="G157"/>
      <c r="H157" s="280">
        <f>Eingaben!AG59</f>
        <v>2</v>
      </c>
      <c r="I157"/>
      <c r="J157" s="280">
        <f>Eingaben!AI59</f>
        <v>0</v>
      </c>
      <c r="K157"/>
      <c r="L157" s="280">
        <f>Eingaben!AK59</f>
        <v>2</v>
      </c>
      <c r="M157"/>
      <c r="N157" s="280">
        <f>Eingaben!AM59</f>
        <v>2</v>
      </c>
      <c r="O157"/>
      <c r="P157" s="280">
        <f>Eingaben!AO59</f>
        <v>2</v>
      </c>
      <c r="Q157"/>
      <c r="R157" s="280">
        <f>Eingaben!AQ59</f>
        <v>2</v>
      </c>
      <c r="S157" s="157"/>
      <c r="T157" s="258">
        <f>Eingaben!AS59</f>
        <v>0</v>
      </c>
      <c r="U157" s="283">
        <f>Eingaben!AT59</f>
        <v>10</v>
      </c>
      <c r="V157" s="53"/>
      <c r="W157" s="53"/>
      <c r="X157" s="53"/>
      <c r="Y157" s="53"/>
      <c r="Z157" s="53"/>
      <c r="AS157" s="8"/>
      <c r="AT157" s="8"/>
      <c r="AU157"/>
      <c r="AV157"/>
      <c r="AW157"/>
    </row>
    <row r="158" spans="3:49" s="6" customFormat="1" ht="18">
      <c r="C158" s="9" t="s">
        <v>66</v>
      </c>
      <c r="D158"/>
      <c r="E158" s="5">
        <f>Eingaben!AD60</f>
        <v>0</v>
      </c>
      <c r="F158" s="274">
        <f>Eingaben!AE60</f>
        <v>0</v>
      </c>
      <c r="G158" s="288">
        <f>Eingaben!AF60</f>
        <v>0</v>
      </c>
      <c r="H158" s="274">
        <f>Eingaben!AG60</f>
        <v>4</v>
      </c>
      <c r="I158" s="288">
        <f>Eingaben!AH60</f>
        <v>0</v>
      </c>
      <c r="J158" s="274">
        <f>Eingaben!AI60</f>
        <v>1</v>
      </c>
      <c r="K158" s="288">
        <f>Eingaben!AJ60</f>
        <v>0</v>
      </c>
      <c r="L158" s="274">
        <f>Eingaben!AK60</f>
        <v>5</v>
      </c>
      <c r="M158" s="288">
        <f>Eingaben!AL60</f>
        <v>0</v>
      </c>
      <c r="N158" s="274">
        <f>Eingaben!AM60</f>
        <v>5</v>
      </c>
      <c r="O158" s="288">
        <f>Eingaben!AN60</f>
        <v>0</v>
      </c>
      <c r="P158" s="274">
        <f>Eingaben!AO60</f>
        <v>4</v>
      </c>
      <c r="Q158" s="288">
        <f>Eingaben!AP60</f>
        <v>0</v>
      </c>
      <c r="R158" s="274">
        <f>Eingaben!AQ60</f>
        <v>4</v>
      </c>
      <c r="S158" s="274"/>
      <c r="T158" s="276">
        <f>Eingaben!AS60</f>
        <v>0</v>
      </c>
      <c r="U158" s="289">
        <f>Eingaben!AT60</f>
        <v>23</v>
      </c>
      <c r="V158" s="53"/>
      <c r="W158" s="53"/>
      <c r="X158" s="53"/>
      <c r="Y158" s="53"/>
      <c r="Z158" s="53"/>
      <c r="AS158" s="8"/>
      <c r="AT158" s="8"/>
      <c r="AU158"/>
      <c r="AV158"/>
      <c r="AW158"/>
    </row>
    <row r="159" spans="3:49" s="6" customFormat="1" ht="18">
      <c r="C159"/>
      <c r="D159"/>
      <c r="E159" s="5"/>
      <c r="F159" s="158"/>
      <c r="G159" s="5"/>
      <c r="H159" s="158"/>
      <c r="I159" s="5"/>
      <c r="J159" s="158"/>
      <c r="K159" s="5"/>
      <c r="L159" s="158"/>
      <c r="M159" s="5"/>
      <c r="N159" s="158"/>
      <c r="O159" s="5"/>
      <c r="P159" s="158"/>
      <c r="Q159" s="5"/>
      <c r="R159" s="158"/>
      <c r="S159" s="158"/>
      <c r="T159" s="392" t="s">
        <v>6</v>
      </c>
      <c r="U159" s="392"/>
      <c r="V159" s="53"/>
      <c r="W159" s="53"/>
      <c r="X159" s="53"/>
      <c r="Y159" s="53"/>
      <c r="Z159" s="53"/>
      <c r="AS159" s="8"/>
      <c r="AT159" s="8"/>
      <c r="AU159"/>
      <c r="AV159"/>
      <c r="AW159"/>
    </row>
    <row r="160" spans="3:49" s="6" customFormat="1" ht="18">
      <c r="C160"/>
      <c r="D160"/>
      <c r="E160"/>
      <c r="F160" s="213"/>
      <c r="G160"/>
      <c r="H160" s="213"/>
      <c r="I160"/>
      <c r="J160" s="213"/>
      <c r="K160"/>
      <c r="L160" s="213"/>
      <c r="M160"/>
      <c r="N160" s="213"/>
      <c r="O160"/>
      <c r="P160" s="213"/>
      <c r="Q160"/>
      <c r="R160" s="213"/>
      <c r="S160" s="213"/>
      <c r="T160" s="403">
        <f>Eingaben!$AW$58</f>
        <v>196.33333333333334</v>
      </c>
      <c r="U160" s="404"/>
      <c r="V160" s="53"/>
      <c r="W160" s="53"/>
      <c r="X160" s="53"/>
      <c r="Y160" s="53"/>
      <c r="Z160" s="53"/>
      <c r="AS160" s="8"/>
      <c r="AT160" s="8"/>
      <c r="AU160"/>
      <c r="AV160"/>
      <c r="AW160"/>
    </row>
    <row r="161" spans="2:49" s="17" customFormat="1" ht="7.5" customHeight="1" outlineLevel="1" thickBot="1">
      <c r="B161" s="18"/>
      <c r="C161" s="19"/>
      <c r="D161" s="20"/>
      <c r="E161" s="19"/>
      <c r="F161" s="164"/>
      <c r="G161" s="20"/>
      <c r="H161" s="164"/>
      <c r="I161" s="19"/>
      <c r="J161" s="164"/>
      <c r="K161" s="19"/>
      <c r="L161" s="164"/>
      <c r="M161" s="19"/>
      <c r="N161" s="164"/>
      <c r="O161" s="19"/>
      <c r="P161" s="164"/>
      <c r="Q161" s="19"/>
      <c r="R161" s="164"/>
      <c r="S161" s="164"/>
      <c r="T161" s="19"/>
      <c r="U161" s="164"/>
      <c r="V161" s="35"/>
      <c r="W161" s="35"/>
      <c r="X161" s="35"/>
      <c r="Y161" s="35"/>
      <c r="Z161" s="35"/>
      <c r="AA161" s="37"/>
      <c r="AB161" s="35"/>
      <c r="AC161" s="35"/>
      <c r="AD161" s="35"/>
      <c r="AE161" s="35"/>
      <c r="AF161" s="35"/>
      <c r="AG161" s="35"/>
      <c r="AH161" s="35"/>
      <c r="AI161" s="35"/>
      <c r="AJ161" s="35"/>
      <c r="AK161" s="35"/>
      <c r="AL161" s="35"/>
      <c r="AM161" s="35"/>
      <c r="AN161" s="22"/>
      <c r="AO161" s="38"/>
      <c r="AP161" s="22"/>
      <c r="AQ161" s="22"/>
      <c r="AR161" s="23"/>
      <c r="AS161" s="8"/>
      <c r="AT161" s="8"/>
      <c r="AU161"/>
      <c r="AV161"/>
      <c r="AW161"/>
    </row>
    <row r="162" spans="2:49" s="17" customFormat="1" ht="7.5" customHeight="1" outlineLevel="1" thickTop="1">
      <c r="B162" s="24"/>
      <c r="C162" s="25"/>
      <c r="D162" s="26"/>
      <c r="E162" s="25"/>
      <c r="F162" s="216"/>
      <c r="G162" s="26"/>
      <c r="H162" s="168"/>
      <c r="I162" s="26"/>
      <c r="J162" s="168"/>
      <c r="K162" s="25"/>
      <c r="L162" s="168"/>
      <c r="M162" s="25"/>
      <c r="N162" s="168"/>
      <c r="O162" s="25"/>
      <c r="P162" s="168"/>
      <c r="Q162" s="25"/>
      <c r="R162" s="168"/>
      <c r="S162" s="168"/>
      <c r="T162" s="25"/>
      <c r="U162" s="168"/>
      <c r="V162" s="35"/>
      <c r="W162" s="35"/>
      <c r="X162" s="35"/>
      <c r="Y162" s="35"/>
      <c r="Z162" s="35"/>
      <c r="AA162" s="37"/>
      <c r="AB162" s="35"/>
      <c r="AC162" s="35"/>
      <c r="AD162" s="35"/>
      <c r="AE162" s="35"/>
      <c r="AF162" s="35"/>
      <c r="AG162" s="35"/>
      <c r="AH162" s="35"/>
      <c r="AI162" s="35"/>
      <c r="AJ162" s="35"/>
      <c r="AK162" s="35"/>
      <c r="AL162" s="35"/>
      <c r="AM162" s="35"/>
      <c r="AN162" s="22"/>
      <c r="AO162" s="38"/>
      <c r="AP162" s="22"/>
      <c r="AQ162" s="22"/>
      <c r="AR162" s="23"/>
      <c r="AS162" s="8"/>
      <c r="AT162" s="8"/>
      <c r="AU162"/>
      <c r="AV162"/>
      <c r="AW162"/>
    </row>
    <row r="163" spans="2:49" s="17" customFormat="1" ht="20.25" customHeight="1" outlineLevel="1">
      <c r="B163" s="27"/>
      <c r="E163" s="28"/>
      <c r="F163" s="208"/>
      <c r="G163" s="42" t="str">
        <f>G3</f>
        <v>Club - Pokal  Finale 2007</v>
      </c>
      <c r="H163" s="208"/>
      <c r="I163" s="28"/>
      <c r="J163" s="208"/>
      <c r="K163" s="28"/>
      <c r="L163" s="208"/>
      <c r="M163" s="28"/>
      <c r="N163" s="208"/>
      <c r="O163" s="28"/>
      <c r="P163" s="208"/>
      <c r="Q163" s="28"/>
      <c r="R163" s="208"/>
      <c r="S163" s="208"/>
      <c r="T163" s="28"/>
      <c r="U163" s="214"/>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8"/>
      <c r="AR163" s="23"/>
      <c r="AS163" s="8"/>
      <c r="AT163" s="8"/>
      <c r="AU163"/>
      <c r="AV163"/>
      <c r="AW163"/>
    </row>
    <row r="164" spans="2:49" s="17" customFormat="1" ht="12" customHeight="1" outlineLevel="1">
      <c r="B164" s="27"/>
      <c r="C164" s="30">
        <f ca="1">NOW()</f>
        <v>39300.68422534722</v>
      </c>
      <c r="E164" s="29"/>
      <c r="F164" s="217"/>
      <c r="G164" s="29"/>
      <c r="H164" s="176"/>
      <c r="I164" s="29"/>
      <c r="J164" s="176"/>
      <c r="K164" s="31"/>
      <c r="L164" s="176"/>
      <c r="N164" s="176"/>
      <c r="O164" s="29"/>
      <c r="Q164" s="29"/>
      <c r="R164" s="222" t="s">
        <v>252</v>
      </c>
      <c r="S164" s="222"/>
      <c r="T164" s="29"/>
      <c r="U164" s="176"/>
      <c r="V164" s="35"/>
      <c r="W164" s="35"/>
      <c r="X164" s="35"/>
      <c r="Y164" s="35"/>
      <c r="Z164" s="35"/>
      <c r="AA164" s="117"/>
      <c r="AB164" s="117"/>
      <c r="AC164" s="35"/>
      <c r="AD164" s="35"/>
      <c r="AE164" s="35"/>
      <c r="AF164" s="35"/>
      <c r="AG164" s="35"/>
      <c r="AH164" s="35"/>
      <c r="AI164" s="117"/>
      <c r="AJ164" s="35"/>
      <c r="AK164" s="35"/>
      <c r="AL164" s="35"/>
      <c r="AM164" s="35"/>
      <c r="AN164" s="35"/>
      <c r="AO164" s="37"/>
      <c r="AP164" s="35"/>
      <c r="AQ164" s="35"/>
      <c r="AR164" s="23"/>
      <c r="AS164" s="8"/>
      <c r="AT164" s="8"/>
      <c r="AU164"/>
      <c r="AV164"/>
      <c r="AW164"/>
    </row>
    <row r="165" spans="3:49" s="17" customFormat="1" ht="20.25" customHeight="1" outlineLevel="1">
      <c r="C165" s="162">
        <f>C5</f>
        <v>39264</v>
      </c>
      <c r="E165" s="32"/>
      <c r="F165" s="218"/>
      <c r="H165" s="172"/>
      <c r="J165" s="172"/>
      <c r="K165" s="42"/>
      <c r="L165" s="176"/>
      <c r="N165" s="172"/>
      <c r="O165" s="259" t="str">
        <f>O133</f>
        <v>Mainfranken Bowling Bamberg</v>
      </c>
      <c r="P165" s="172"/>
      <c r="R165" s="172"/>
      <c r="S165" s="172"/>
      <c r="T165" s="32"/>
      <c r="U165" s="209"/>
      <c r="V165" s="117"/>
      <c r="W165" s="117"/>
      <c r="X165" s="35"/>
      <c r="Y165" s="117"/>
      <c r="Z165" s="117"/>
      <c r="AA165" s="118"/>
      <c r="AB165" s="119"/>
      <c r="AC165" s="119"/>
      <c r="AD165" s="117"/>
      <c r="AE165" s="119"/>
      <c r="AF165" s="119"/>
      <c r="AG165" s="119"/>
      <c r="AH165" s="119"/>
      <c r="AI165" s="119"/>
      <c r="AJ165" s="119"/>
      <c r="AK165" s="119"/>
      <c r="AL165" s="119"/>
      <c r="AM165" s="119"/>
      <c r="AN165" s="119"/>
      <c r="AO165" s="120"/>
      <c r="AP165" s="121"/>
      <c r="AQ165" s="119"/>
      <c r="AR165" s="122"/>
      <c r="AS165" s="8"/>
      <c r="AT165" s="8"/>
      <c r="AU165"/>
      <c r="AV165"/>
      <c r="AW165"/>
    </row>
    <row r="166" spans="2:247" s="33" customFormat="1" ht="7.5" customHeight="1" outlineLevel="1" thickBot="1">
      <c r="B166" s="34"/>
      <c r="C166" s="35"/>
      <c r="D166" s="36"/>
      <c r="E166" s="35"/>
      <c r="F166" s="210"/>
      <c r="G166" s="36"/>
      <c r="H166" s="210"/>
      <c r="I166" s="35"/>
      <c r="J166" s="210"/>
      <c r="K166" s="35"/>
      <c r="L166" s="210"/>
      <c r="M166" s="35"/>
      <c r="N166" s="210"/>
      <c r="O166" s="35"/>
      <c r="P166" s="210"/>
      <c r="Q166" s="35"/>
      <c r="R166" s="210"/>
      <c r="S166" s="210"/>
      <c r="T166" s="35"/>
      <c r="U166" s="210"/>
      <c r="V166" s="52"/>
      <c r="W166" s="52"/>
      <c r="X166" s="52"/>
      <c r="Y166" s="52"/>
      <c r="Z166" s="52"/>
      <c r="AA166" s="37"/>
      <c r="AB166" s="35"/>
      <c r="AC166" s="35"/>
      <c r="AD166" s="35"/>
      <c r="AE166" s="35"/>
      <c r="AF166" s="35"/>
      <c r="AG166" s="35"/>
      <c r="AH166" s="35"/>
      <c r="AI166" s="35"/>
      <c r="AJ166" s="35"/>
      <c r="AK166" s="35"/>
      <c r="AL166" s="35"/>
      <c r="AM166" s="35"/>
      <c r="AN166" s="22"/>
      <c r="AO166" s="38"/>
      <c r="AP166" s="22"/>
      <c r="AQ166" s="22"/>
      <c r="AR166" s="22"/>
      <c r="AS166" s="8"/>
      <c r="AT166" s="8"/>
      <c r="AU166"/>
      <c r="AV166"/>
      <c r="AW166"/>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c r="EO166" s="41"/>
      <c r="EP166" s="41"/>
      <c r="EQ166" s="41"/>
      <c r="ER166" s="41"/>
      <c r="ES166" s="41"/>
      <c r="ET166" s="41"/>
      <c r="EU166" s="41"/>
      <c r="EV166" s="41"/>
      <c r="EW166" s="41"/>
      <c r="EX166" s="41"/>
      <c r="EY166" s="41"/>
      <c r="EZ166" s="41"/>
      <c r="FA166" s="41"/>
      <c r="FB166" s="41"/>
      <c r="FC166" s="41"/>
      <c r="FD166" s="41"/>
      <c r="FE166" s="41"/>
      <c r="FF166" s="41"/>
      <c r="FG166" s="41"/>
      <c r="FH166" s="41"/>
      <c r="FI166" s="41"/>
      <c r="FJ166" s="41"/>
      <c r="FK166" s="41"/>
      <c r="FL166" s="41"/>
      <c r="FM166" s="41"/>
      <c r="FN166" s="41"/>
      <c r="FO166" s="41"/>
      <c r="FP166" s="41"/>
      <c r="FQ166" s="41"/>
      <c r="FR166" s="41"/>
      <c r="FS166" s="41"/>
      <c r="FT166" s="41"/>
      <c r="FU166" s="41"/>
      <c r="FV166" s="41"/>
      <c r="FW166" s="41"/>
      <c r="FX166" s="41"/>
      <c r="FY166" s="41"/>
      <c r="FZ166" s="41"/>
      <c r="GA166" s="41"/>
      <c r="GB166" s="41"/>
      <c r="GC166" s="41"/>
      <c r="GD166" s="41"/>
      <c r="GE166" s="41"/>
      <c r="GF166" s="41"/>
      <c r="GG166" s="41"/>
      <c r="GH166" s="41"/>
      <c r="GI166" s="41"/>
      <c r="GJ166" s="41"/>
      <c r="GK166" s="41"/>
      <c r="GL166" s="41"/>
      <c r="GM166" s="41"/>
      <c r="GN166" s="41"/>
      <c r="GO166" s="41"/>
      <c r="GP166" s="41"/>
      <c r="GQ166" s="41"/>
      <c r="GR166" s="41"/>
      <c r="GS166" s="41"/>
      <c r="GT166" s="41"/>
      <c r="GU166" s="41"/>
      <c r="GV166" s="41"/>
      <c r="GW166" s="41"/>
      <c r="GX166" s="41"/>
      <c r="GY166" s="41"/>
      <c r="GZ166" s="41"/>
      <c r="HA166" s="41"/>
      <c r="HB166" s="41"/>
      <c r="HC166" s="41"/>
      <c r="HD166" s="41"/>
      <c r="HE166" s="41"/>
      <c r="HF166" s="41"/>
      <c r="HG166" s="41"/>
      <c r="HH166" s="41"/>
      <c r="HI166" s="41"/>
      <c r="HJ166" s="41"/>
      <c r="HK166" s="41"/>
      <c r="HL166" s="41"/>
      <c r="HM166" s="41"/>
      <c r="HN166" s="41"/>
      <c r="HO166" s="41"/>
      <c r="HP166" s="41"/>
      <c r="HQ166" s="41"/>
      <c r="HR166" s="41"/>
      <c r="HS166" s="41"/>
      <c r="HT166" s="41"/>
      <c r="HU166" s="41"/>
      <c r="HV166" s="41"/>
      <c r="HW166" s="41"/>
      <c r="HX166" s="41"/>
      <c r="HY166" s="41"/>
      <c r="HZ166" s="41"/>
      <c r="IA166" s="41"/>
      <c r="IB166" s="41"/>
      <c r="IC166" s="41"/>
      <c r="ID166" s="41"/>
      <c r="IE166" s="41"/>
      <c r="IF166" s="41"/>
      <c r="IG166" s="41"/>
      <c r="IH166" s="41"/>
      <c r="II166" s="41"/>
      <c r="IJ166" s="41"/>
      <c r="IK166" s="41"/>
      <c r="IL166" s="41"/>
      <c r="IM166" s="41"/>
    </row>
    <row r="167" spans="2:247" s="33" customFormat="1" ht="7.5" customHeight="1" outlineLevel="1" thickTop="1">
      <c r="B167" s="24"/>
      <c r="C167" s="25"/>
      <c r="D167" s="39"/>
      <c r="E167" s="25"/>
      <c r="F167" s="168"/>
      <c r="G167" s="39"/>
      <c r="H167" s="168"/>
      <c r="I167" s="25"/>
      <c r="J167" s="168"/>
      <c r="K167" s="25"/>
      <c r="L167" s="168"/>
      <c r="M167" s="25"/>
      <c r="N167" s="168"/>
      <c r="O167" s="25"/>
      <c r="P167" s="168"/>
      <c r="Q167" s="25"/>
      <c r="R167" s="168"/>
      <c r="S167" s="168"/>
      <c r="T167" s="25"/>
      <c r="U167" s="168"/>
      <c r="V167" s="52"/>
      <c r="W167" s="52"/>
      <c r="X167" s="52"/>
      <c r="Y167" s="52"/>
      <c r="Z167" s="52"/>
      <c r="AA167" s="37"/>
      <c r="AB167" s="35"/>
      <c r="AC167" s="35"/>
      <c r="AD167" s="35"/>
      <c r="AE167" s="35"/>
      <c r="AF167" s="35"/>
      <c r="AG167" s="35"/>
      <c r="AH167" s="35"/>
      <c r="AI167" s="35"/>
      <c r="AJ167" s="35"/>
      <c r="AK167" s="35"/>
      <c r="AL167" s="35"/>
      <c r="AM167" s="35"/>
      <c r="AN167" s="22"/>
      <c r="AO167" s="38"/>
      <c r="AP167" s="22"/>
      <c r="AQ167" s="22"/>
      <c r="AR167" s="22"/>
      <c r="AS167" s="8"/>
      <c r="AT167" s="8"/>
      <c r="AU167"/>
      <c r="AV167"/>
      <c r="AW167"/>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c r="FF167" s="41"/>
      <c r="FG167" s="41"/>
      <c r="FH167" s="41"/>
      <c r="FI167" s="41"/>
      <c r="FJ167" s="41"/>
      <c r="FK167" s="41"/>
      <c r="FL167" s="41"/>
      <c r="FM167" s="41"/>
      <c r="FN167" s="41"/>
      <c r="FO167" s="41"/>
      <c r="FP167" s="41"/>
      <c r="FQ167" s="41"/>
      <c r="FR167" s="41"/>
      <c r="FS167" s="41"/>
      <c r="FT167" s="41"/>
      <c r="FU167" s="41"/>
      <c r="FV167" s="41"/>
      <c r="FW167" s="41"/>
      <c r="FX167" s="41"/>
      <c r="FY167" s="41"/>
      <c r="FZ167" s="41"/>
      <c r="GA167" s="41"/>
      <c r="GB167" s="41"/>
      <c r="GC167" s="41"/>
      <c r="GD167" s="41"/>
      <c r="GE167" s="41"/>
      <c r="GF167" s="41"/>
      <c r="GG167" s="41"/>
      <c r="GH167" s="41"/>
      <c r="GI167" s="41"/>
      <c r="GJ167" s="41"/>
      <c r="GK167" s="41"/>
      <c r="GL167" s="41"/>
      <c r="GM167" s="41"/>
      <c r="GN167" s="41"/>
      <c r="GO167" s="41"/>
      <c r="GP167" s="41"/>
      <c r="GQ167" s="41"/>
      <c r="GR167" s="41"/>
      <c r="GS167" s="41"/>
      <c r="GT167" s="41"/>
      <c r="GU167" s="41"/>
      <c r="GV167" s="41"/>
      <c r="GW167" s="41"/>
      <c r="GX167" s="41"/>
      <c r="GY167" s="41"/>
      <c r="GZ167" s="41"/>
      <c r="HA167" s="41"/>
      <c r="HB167" s="41"/>
      <c r="HC167" s="41"/>
      <c r="HD167" s="41"/>
      <c r="HE167" s="41"/>
      <c r="HF167" s="41"/>
      <c r="HG167" s="41"/>
      <c r="HH167" s="41"/>
      <c r="HI167" s="41"/>
      <c r="HJ167" s="41"/>
      <c r="HK167" s="41"/>
      <c r="HL167" s="41"/>
      <c r="HM167" s="41"/>
      <c r="HN167" s="41"/>
      <c r="HO167" s="41"/>
      <c r="HP167" s="41"/>
      <c r="HQ167" s="41"/>
      <c r="HR167" s="41"/>
      <c r="HS167" s="41"/>
      <c r="HT167" s="41"/>
      <c r="HU167" s="41"/>
      <c r="HV167" s="41"/>
      <c r="HW167" s="41"/>
      <c r="HX167" s="41"/>
      <c r="HY167" s="41"/>
      <c r="HZ167" s="41"/>
      <c r="IA167" s="41"/>
      <c r="IB167" s="41"/>
      <c r="IC167" s="41"/>
      <c r="ID167" s="41"/>
      <c r="IE167" s="41"/>
      <c r="IF167" s="41"/>
      <c r="IG167" s="41"/>
      <c r="IH167" s="41"/>
      <c r="II167" s="41"/>
      <c r="IJ167" s="41"/>
      <c r="IK167" s="41"/>
      <c r="IL167" s="41"/>
      <c r="IM167" s="41"/>
    </row>
    <row r="168" spans="2:247" s="149" customFormat="1" ht="28.5" outlineLevel="1">
      <c r="B168" s="147"/>
      <c r="C168" s="148" t="s">
        <v>32</v>
      </c>
      <c r="E168" s="150"/>
      <c r="F168" s="219"/>
      <c r="G168" s="148" t="str">
        <f>G8</f>
        <v>Gruppe 2</v>
      </c>
      <c r="H168" s="211"/>
      <c r="J168" s="221"/>
      <c r="K168" s="150"/>
      <c r="L168" s="211"/>
      <c r="M168" s="150"/>
      <c r="N168" s="221"/>
      <c r="P168" s="221"/>
      <c r="R168" s="221"/>
      <c r="S168" s="221"/>
      <c r="T168" s="150"/>
      <c r="U168" s="211"/>
      <c r="V168" s="147"/>
      <c r="W168" s="147"/>
      <c r="X168" s="147"/>
      <c r="Y168" s="147"/>
      <c r="Z168" s="147"/>
      <c r="AA168" s="151"/>
      <c r="AB168" s="150"/>
      <c r="AC168" s="150"/>
      <c r="AD168" s="150"/>
      <c r="AE168" s="150"/>
      <c r="AF168" s="150"/>
      <c r="AG168" s="150"/>
      <c r="AH168" s="150"/>
      <c r="AI168" s="150"/>
      <c r="AJ168" s="150"/>
      <c r="AK168" s="150"/>
      <c r="AL168" s="150"/>
      <c r="AM168" s="150"/>
      <c r="AN168" s="152"/>
      <c r="AO168" s="153"/>
      <c r="AP168" s="152"/>
      <c r="AQ168" s="152"/>
      <c r="AR168" s="152"/>
      <c r="AS168" s="154"/>
      <c r="AT168" s="154"/>
      <c r="AU168" s="155"/>
      <c r="AV168" s="155"/>
      <c r="AW168" s="155"/>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c r="CD168" s="156"/>
      <c r="CE168" s="156"/>
      <c r="CF168" s="156"/>
      <c r="CG168" s="156"/>
      <c r="CH168" s="156"/>
      <c r="CI168" s="156"/>
      <c r="CJ168" s="156"/>
      <c r="CK168" s="156"/>
      <c r="CL168" s="156"/>
      <c r="CM168" s="156"/>
      <c r="CN168" s="156"/>
      <c r="CO168" s="156"/>
      <c r="CP168" s="156"/>
      <c r="CQ168" s="156"/>
      <c r="CR168" s="156"/>
      <c r="CS168" s="156"/>
      <c r="CT168" s="156"/>
      <c r="CU168" s="156"/>
      <c r="CV168" s="156"/>
      <c r="CW168" s="156"/>
      <c r="CX168" s="156"/>
      <c r="CY168" s="156"/>
      <c r="CZ168" s="156"/>
      <c r="DA168" s="156"/>
      <c r="DB168" s="156"/>
      <c r="DC168" s="156"/>
      <c r="DD168" s="156"/>
      <c r="DE168" s="156"/>
      <c r="DF168" s="156"/>
      <c r="DG168" s="156"/>
      <c r="DH168" s="156"/>
      <c r="DI168" s="156"/>
      <c r="DJ168" s="156"/>
      <c r="DK168" s="156"/>
      <c r="DL168" s="156"/>
      <c r="DM168" s="156"/>
      <c r="DN168" s="156"/>
      <c r="DO168" s="156"/>
      <c r="DP168" s="156"/>
      <c r="DQ168" s="156"/>
      <c r="DR168" s="156"/>
      <c r="DS168" s="156"/>
      <c r="DT168" s="156"/>
      <c r="DU168" s="156"/>
      <c r="DV168" s="156"/>
      <c r="DW168" s="156"/>
      <c r="DX168" s="156"/>
      <c r="DY168" s="156"/>
      <c r="DZ168" s="156"/>
      <c r="EA168" s="156"/>
      <c r="EB168" s="156"/>
      <c r="EC168" s="156"/>
      <c r="ED168" s="156"/>
      <c r="EE168" s="156"/>
      <c r="EF168" s="156"/>
      <c r="EG168" s="156"/>
      <c r="EH168" s="156"/>
      <c r="EI168" s="156"/>
      <c r="EJ168" s="156"/>
      <c r="EK168" s="156"/>
      <c r="EL168" s="156"/>
      <c r="EM168" s="156"/>
      <c r="EN168" s="156"/>
      <c r="EO168" s="156"/>
      <c r="EP168" s="156"/>
      <c r="EQ168" s="156"/>
      <c r="ER168" s="156"/>
      <c r="ES168" s="156"/>
      <c r="ET168" s="156"/>
      <c r="EU168" s="156"/>
      <c r="EV168" s="156"/>
      <c r="EW168" s="156"/>
      <c r="EX168" s="156"/>
      <c r="EY168" s="156"/>
      <c r="EZ168" s="156"/>
      <c r="FA168" s="156"/>
      <c r="FB168" s="156"/>
      <c r="FC168" s="156"/>
      <c r="FD168" s="156"/>
      <c r="FE168" s="156"/>
      <c r="FF168" s="156"/>
      <c r="FG168" s="156"/>
      <c r="FH168" s="156"/>
      <c r="FI168" s="156"/>
      <c r="FJ168" s="156"/>
      <c r="FK168" s="156"/>
      <c r="FL168" s="156"/>
      <c r="FM168" s="156"/>
      <c r="FN168" s="156"/>
      <c r="FO168" s="156"/>
      <c r="FP168" s="156"/>
      <c r="FQ168" s="156"/>
      <c r="FR168" s="156"/>
      <c r="FS168" s="156"/>
      <c r="FT168" s="156"/>
      <c r="FU168" s="156"/>
      <c r="FV168" s="156"/>
      <c r="FW168" s="156"/>
      <c r="FX168" s="156"/>
      <c r="FY168" s="156"/>
      <c r="FZ168" s="156"/>
      <c r="GA168" s="156"/>
      <c r="GB168" s="156"/>
      <c r="GC168" s="156"/>
      <c r="GD168" s="156"/>
      <c r="GE168" s="156"/>
      <c r="GF168" s="156"/>
      <c r="GG168" s="156"/>
      <c r="GH168" s="156"/>
      <c r="GI168" s="156"/>
      <c r="GJ168" s="156"/>
      <c r="GK168" s="156"/>
      <c r="GL168" s="156"/>
      <c r="GM168" s="156"/>
      <c r="GN168" s="156"/>
      <c r="GO168" s="156"/>
      <c r="GP168" s="156"/>
      <c r="GQ168" s="156"/>
      <c r="GR168" s="156"/>
      <c r="GS168" s="156"/>
      <c r="GT168" s="156"/>
      <c r="GU168" s="156"/>
      <c r="GV168" s="156"/>
      <c r="GW168" s="156"/>
      <c r="GX168" s="156"/>
      <c r="GY168" s="156"/>
      <c r="GZ168" s="156"/>
      <c r="HA168" s="156"/>
      <c r="HB168" s="156"/>
      <c r="HC168" s="156"/>
      <c r="HD168" s="156"/>
      <c r="HE168" s="156"/>
      <c r="HF168" s="156"/>
      <c r="HG168" s="156"/>
      <c r="HH168" s="156"/>
      <c r="HI168" s="156"/>
      <c r="HJ168" s="156"/>
      <c r="HK168" s="156"/>
      <c r="HL168" s="156"/>
      <c r="HM168" s="156"/>
      <c r="HN168" s="156"/>
      <c r="HO168" s="156"/>
      <c r="HP168" s="156"/>
      <c r="HQ168" s="156"/>
      <c r="HR168" s="156"/>
      <c r="HS168" s="156"/>
      <c r="HT168" s="156"/>
      <c r="HU168" s="156"/>
      <c r="HV168" s="156"/>
      <c r="HW168" s="156"/>
      <c r="HX168" s="156"/>
      <c r="HY168" s="156"/>
      <c r="HZ168" s="156"/>
      <c r="IA168" s="156"/>
      <c r="IB168" s="156"/>
      <c r="IC168" s="156"/>
      <c r="ID168" s="156"/>
      <c r="IE168" s="156"/>
      <c r="IF168" s="156"/>
      <c r="IG168" s="156"/>
      <c r="IH168" s="156"/>
      <c r="II168" s="156"/>
      <c r="IJ168" s="156"/>
      <c r="IK168" s="156"/>
      <c r="IL168" s="156"/>
      <c r="IM168" s="156"/>
    </row>
    <row r="169" spans="2:247" s="33" customFormat="1" ht="7.5" customHeight="1" outlineLevel="1" thickBot="1">
      <c r="B169" s="18"/>
      <c r="C169" s="19"/>
      <c r="D169" s="20"/>
      <c r="E169" s="19"/>
      <c r="F169" s="164"/>
      <c r="G169" s="20"/>
      <c r="H169" s="164"/>
      <c r="I169" s="19"/>
      <c r="J169" s="164"/>
      <c r="K169" s="19"/>
      <c r="L169" s="164"/>
      <c r="M169" s="19"/>
      <c r="N169" s="164"/>
      <c r="O169" s="19"/>
      <c r="P169" s="164"/>
      <c r="Q169" s="19"/>
      <c r="R169" s="164"/>
      <c r="S169" s="164"/>
      <c r="T169" s="19"/>
      <c r="U169" s="164"/>
      <c r="V169" s="52"/>
      <c r="W169" s="52"/>
      <c r="X169" s="52"/>
      <c r="Y169" s="52"/>
      <c r="Z169" s="52"/>
      <c r="AA169" s="37"/>
      <c r="AB169" s="35"/>
      <c r="AC169" s="35"/>
      <c r="AD169" s="35"/>
      <c r="AE169" s="35"/>
      <c r="AF169" s="35"/>
      <c r="AG169" s="35"/>
      <c r="AH169" s="35"/>
      <c r="AI169" s="35"/>
      <c r="AJ169" s="35"/>
      <c r="AK169" s="35"/>
      <c r="AL169" s="35"/>
      <c r="AM169" s="35"/>
      <c r="AN169" s="22"/>
      <c r="AO169" s="38"/>
      <c r="AP169" s="22"/>
      <c r="AQ169" s="22"/>
      <c r="AR169" s="22"/>
      <c r="AS169" s="8"/>
      <c r="AT169" s="8"/>
      <c r="AU169"/>
      <c r="AV169"/>
      <c r="AW169"/>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c r="EO169" s="41"/>
      <c r="EP169" s="41"/>
      <c r="EQ169" s="41"/>
      <c r="ER169" s="41"/>
      <c r="ES169" s="41"/>
      <c r="ET169" s="41"/>
      <c r="EU169" s="41"/>
      <c r="EV169" s="41"/>
      <c r="EW169" s="41"/>
      <c r="EX169" s="41"/>
      <c r="EY169" s="41"/>
      <c r="EZ169" s="41"/>
      <c r="FA169" s="41"/>
      <c r="FB169" s="41"/>
      <c r="FC169" s="41"/>
      <c r="FD169" s="41"/>
      <c r="FE169" s="41"/>
      <c r="FF169" s="41"/>
      <c r="FG169" s="41"/>
      <c r="FH169" s="41"/>
      <c r="FI169" s="41"/>
      <c r="FJ169" s="41"/>
      <c r="FK169" s="41"/>
      <c r="FL169" s="41"/>
      <c r="FM169" s="41"/>
      <c r="FN169" s="41"/>
      <c r="FO169" s="41"/>
      <c r="FP169" s="41"/>
      <c r="FQ169" s="41"/>
      <c r="FR169" s="41"/>
      <c r="FS169" s="41"/>
      <c r="FT169" s="41"/>
      <c r="FU169" s="41"/>
      <c r="FV169" s="41"/>
      <c r="FW169" s="41"/>
      <c r="FX169" s="41"/>
      <c r="FY169" s="41"/>
      <c r="FZ169" s="41"/>
      <c r="GA169" s="41"/>
      <c r="GB169" s="41"/>
      <c r="GC169" s="41"/>
      <c r="GD169" s="41"/>
      <c r="GE169" s="41"/>
      <c r="GF169" s="41"/>
      <c r="GG169" s="41"/>
      <c r="GH169" s="41"/>
      <c r="GI169" s="41"/>
      <c r="GJ169" s="41"/>
      <c r="GK169" s="41"/>
      <c r="GL169" s="41"/>
      <c r="GM169" s="41"/>
      <c r="GN169" s="41"/>
      <c r="GO169" s="41"/>
      <c r="GP169" s="41"/>
      <c r="GQ169" s="41"/>
      <c r="GR169" s="41"/>
      <c r="GS169" s="41"/>
      <c r="GT169" s="41"/>
      <c r="GU169" s="41"/>
      <c r="GV169" s="41"/>
      <c r="GW169" s="41"/>
      <c r="GX169" s="41"/>
      <c r="GY169" s="41"/>
      <c r="GZ169" s="41"/>
      <c r="HA169" s="41"/>
      <c r="HB169" s="41"/>
      <c r="HC169" s="41"/>
      <c r="HD169" s="41"/>
      <c r="HE169" s="41"/>
      <c r="HF169" s="41"/>
      <c r="HG169" s="41"/>
      <c r="HH169" s="41"/>
      <c r="HI169" s="41"/>
      <c r="HJ169" s="41"/>
      <c r="HK169" s="41"/>
      <c r="HL169" s="41"/>
      <c r="HM169" s="41"/>
      <c r="HN169" s="41"/>
      <c r="HO169" s="41"/>
      <c r="HP169" s="41"/>
      <c r="HQ169" s="41"/>
      <c r="HR169" s="41"/>
      <c r="HS169" s="41"/>
      <c r="HT169" s="41"/>
      <c r="HU169" s="41"/>
      <c r="HV169" s="41"/>
      <c r="HW169" s="41"/>
      <c r="HX169" s="41"/>
      <c r="HY169" s="41"/>
      <c r="HZ169" s="41"/>
      <c r="IA169" s="41"/>
      <c r="IB169" s="41"/>
      <c r="IC169" s="41"/>
      <c r="ID169" s="41"/>
      <c r="IE169" s="41"/>
      <c r="IF169" s="41"/>
      <c r="IG169" s="41"/>
      <c r="IH169" s="41"/>
      <c r="II169" s="41"/>
      <c r="IJ169" s="41"/>
      <c r="IK169" s="41"/>
      <c r="IL169" s="41"/>
      <c r="IM169" s="41"/>
    </row>
    <row r="170" spans="2:247" s="33" customFormat="1" ht="7.5" customHeight="1" thickTop="1">
      <c r="B170" s="34"/>
      <c r="C170" s="35"/>
      <c r="D170" s="36"/>
      <c r="E170" s="35"/>
      <c r="F170" s="210"/>
      <c r="G170" s="36"/>
      <c r="H170" s="210"/>
      <c r="I170" s="35"/>
      <c r="J170" s="210"/>
      <c r="K170" s="35"/>
      <c r="L170" s="210"/>
      <c r="M170" s="35"/>
      <c r="N170" s="210"/>
      <c r="O170" s="35"/>
      <c r="P170" s="210"/>
      <c r="Q170" s="35"/>
      <c r="R170" s="210"/>
      <c r="S170" s="210"/>
      <c r="T170" s="35"/>
      <c r="U170" s="210"/>
      <c r="V170" s="52"/>
      <c r="W170" s="52"/>
      <c r="X170" s="52"/>
      <c r="Y170" s="52"/>
      <c r="Z170" s="52"/>
      <c r="AA170" s="37"/>
      <c r="AB170" s="35"/>
      <c r="AC170" s="35"/>
      <c r="AD170" s="35"/>
      <c r="AE170" s="35"/>
      <c r="AF170" s="35"/>
      <c r="AG170" s="35"/>
      <c r="AH170" s="35"/>
      <c r="AI170" s="35"/>
      <c r="AJ170" s="35"/>
      <c r="AK170" s="35"/>
      <c r="AL170" s="35"/>
      <c r="AM170" s="35"/>
      <c r="AN170" s="22"/>
      <c r="AO170" s="38"/>
      <c r="AP170" s="22"/>
      <c r="AQ170" s="22"/>
      <c r="AR170" s="22"/>
      <c r="AS170" s="8"/>
      <c r="AT170" s="8"/>
      <c r="AU170"/>
      <c r="AV170"/>
      <c r="AW170"/>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c r="HL170" s="41"/>
      <c r="HM170" s="41"/>
      <c r="HN170" s="41"/>
      <c r="HO170" s="41"/>
      <c r="HP170" s="41"/>
      <c r="HQ170" s="41"/>
      <c r="HR170" s="41"/>
      <c r="HS170" s="41"/>
      <c r="HT170" s="41"/>
      <c r="HU170" s="41"/>
      <c r="HV170" s="41"/>
      <c r="HW170" s="41"/>
      <c r="HX170" s="41"/>
      <c r="HY170" s="41"/>
      <c r="HZ170" s="41"/>
      <c r="IA170" s="41"/>
      <c r="IB170" s="41"/>
      <c r="IC170" s="41"/>
      <c r="ID170" s="41"/>
      <c r="IE170" s="41"/>
      <c r="IF170" s="41"/>
      <c r="IG170" s="41"/>
      <c r="IH170" s="41"/>
      <c r="II170" s="41"/>
      <c r="IJ170" s="41"/>
      <c r="IK170" s="41"/>
      <c r="IL170" s="41"/>
      <c r="IM170" s="41"/>
    </row>
    <row r="171" spans="2:49" s="4" customFormat="1" ht="18">
      <c r="B171" s="2" t="s">
        <v>17</v>
      </c>
      <c r="C171" s="65"/>
      <c r="D171" s="112" t="s">
        <v>0</v>
      </c>
      <c r="E171" s="392">
        <f>Robin!$X$2</f>
        <v>7</v>
      </c>
      <c r="F171" s="392"/>
      <c r="G171" s="392">
        <f>Robin!$AF$2</f>
        <v>12</v>
      </c>
      <c r="H171" s="392"/>
      <c r="I171" s="392">
        <f>Robin!$AA$2</f>
        <v>9</v>
      </c>
      <c r="J171" s="392"/>
      <c r="K171" s="392">
        <f>Robin!$AI$2</f>
        <v>14</v>
      </c>
      <c r="L171" s="392"/>
      <c r="M171" s="392">
        <f>Robin!$Z$2</f>
        <v>8</v>
      </c>
      <c r="N171" s="392"/>
      <c r="O171" s="392">
        <f>Robin!$AG$2</f>
        <v>13</v>
      </c>
      <c r="P171" s="392"/>
      <c r="Q171" s="392">
        <f>Robin!$AD$2</f>
        <v>11</v>
      </c>
      <c r="R171" s="392"/>
      <c r="S171" s="5"/>
      <c r="T171" s="2"/>
      <c r="U171" s="212"/>
      <c r="V171" s="53"/>
      <c r="W171" s="53"/>
      <c r="X171" s="53"/>
      <c r="Y171" s="53"/>
      <c r="Z171" s="53"/>
      <c r="AA171" s="6"/>
      <c r="AB171" s="6"/>
      <c r="AC171" s="6"/>
      <c r="AD171" s="6"/>
      <c r="AE171" s="6"/>
      <c r="AF171" s="6"/>
      <c r="AG171" s="6"/>
      <c r="AH171" s="6"/>
      <c r="AI171" s="6"/>
      <c r="AJ171" s="6"/>
      <c r="AK171" s="6"/>
      <c r="AL171" s="6"/>
      <c r="AM171" s="6"/>
      <c r="AN171" s="6"/>
      <c r="AO171" s="6"/>
      <c r="AP171" s="6"/>
      <c r="AQ171" s="6"/>
      <c r="AR171" s="6"/>
      <c r="AS171" s="8"/>
      <c r="AT171" s="8"/>
      <c r="AU171"/>
      <c r="AV171"/>
      <c r="AW171"/>
    </row>
    <row r="172" spans="3:49" s="4" customFormat="1" ht="21" customHeight="1">
      <c r="C172" s="66"/>
      <c r="D172" s="113"/>
      <c r="E172" s="400" t="str">
        <f>Robin!$U$9</f>
        <v>Bayerland München 1</v>
      </c>
      <c r="F172" s="394"/>
      <c r="G172" s="400" t="str">
        <f>Robin!$U$45</f>
        <v>Raubritter Buster</v>
      </c>
      <c r="H172" s="394"/>
      <c r="I172" s="400" t="str">
        <f>Robin!$U$27</f>
        <v>RW Lichtenhof Stein 1</v>
      </c>
      <c r="J172" s="394"/>
      <c r="K172" s="400" t="str">
        <f>Robin!$U$3</f>
        <v>Schanzer Ingolstadt</v>
      </c>
      <c r="L172" s="394"/>
      <c r="M172" s="400" t="str">
        <f>Robin!$U$39</f>
        <v>DJK Rimpar 1</v>
      </c>
      <c r="N172" s="394"/>
      <c r="O172" s="400" t="str">
        <f>Robin!$U$21</f>
        <v>Münchner Kindl</v>
      </c>
      <c r="P172" s="394"/>
      <c r="Q172" s="400" t="str">
        <f>Robin!$U$15</f>
        <v>Highroller Rosenheim 2</v>
      </c>
      <c r="R172" s="394"/>
      <c r="S172" s="262"/>
      <c r="U172" s="212"/>
      <c r="V172" s="53"/>
      <c r="W172" s="53"/>
      <c r="X172" s="53"/>
      <c r="Y172" s="53"/>
      <c r="Z172" s="53"/>
      <c r="AA172" s="6"/>
      <c r="AB172" s="6"/>
      <c r="AC172" s="6"/>
      <c r="AD172" s="6"/>
      <c r="AE172" s="6"/>
      <c r="AF172" s="6"/>
      <c r="AG172" s="6"/>
      <c r="AH172" s="6"/>
      <c r="AI172" s="6"/>
      <c r="AJ172" s="6"/>
      <c r="AK172" s="6"/>
      <c r="AL172" s="6"/>
      <c r="AM172" s="6"/>
      <c r="AN172" s="6"/>
      <c r="AO172" s="6"/>
      <c r="AP172" s="6"/>
      <c r="AQ172" s="6"/>
      <c r="AR172" s="6"/>
      <c r="AS172" s="8"/>
      <c r="AT172" s="8"/>
      <c r="AU172"/>
      <c r="AV172"/>
      <c r="AW172"/>
    </row>
    <row r="173" spans="3:49" s="4" customFormat="1" ht="21" customHeight="1">
      <c r="C173" s="2"/>
      <c r="D173" s="113"/>
      <c r="E173" s="401"/>
      <c r="F173" s="396"/>
      <c r="G173" s="401"/>
      <c r="H173" s="396"/>
      <c r="I173" s="401"/>
      <c r="J173" s="396"/>
      <c r="K173" s="401"/>
      <c r="L173" s="396"/>
      <c r="M173" s="401"/>
      <c r="N173" s="396"/>
      <c r="O173" s="401"/>
      <c r="P173" s="396"/>
      <c r="Q173" s="401"/>
      <c r="R173" s="396"/>
      <c r="S173" s="262"/>
      <c r="U173" s="212"/>
      <c r="V173" s="53"/>
      <c r="W173" s="53"/>
      <c r="X173" s="53"/>
      <c r="Y173" s="53"/>
      <c r="Z173" s="53"/>
      <c r="AA173" s="6"/>
      <c r="AB173" s="6"/>
      <c r="AC173" s="6"/>
      <c r="AD173" s="6"/>
      <c r="AE173" s="6"/>
      <c r="AF173" s="6"/>
      <c r="AG173" s="6"/>
      <c r="AH173" s="6"/>
      <c r="AI173" s="6"/>
      <c r="AJ173" s="6"/>
      <c r="AK173" s="6"/>
      <c r="AL173" s="6"/>
      <c r="AM173" s="6"/>
      <c r="AN173" s="6"/>
      <c r="AO173" s="6"/>
      <c r="AP173" s="6"/>
      <c r="AQ173" s="6"/>
      <c r="AR173" s="6"/>
      <c r="AS173" s="8"/>
      <c r="AT173" s="8"/>
      <c r="AU173"/>
      <c r="AV173"/>
      <c r="AW173"/>
    </row>
    <row r="174" spans="3:49" s="4" customFormat="1" ht="21" customHeight="1">
      <c r="C174" s="2"/>
      <c r="D174" s="113"/>
      <c r="E174" s="401"/>
      <c r="F174" s="396"/>
      <c r="G174" s="401"/>
      <c r="H174" s="396"/>
      <c r="I174" s="401"/>
      <c r="J174" s="396"/>
      <c r="K174" s="401"/>
      <c r="L174" s="396"/>
      <c r="M174" s="401"/>
      <c r="N174" s="396"/>
      <c r="O174" s="401"/>
      <c r="P174" s="396"/>
      <c r="Q174" s="401"/>
      <c r="R174" s="396"/>
      <c r="S174" s="262"/>
      <c r="U174" s="212"/>
      <c r="V174" s="53"/>
      <c r="W174" s="53"/>
      <c r="X174" s="53"/>
      <c r="Y174" s="53"/>
      <c r="Z174" s="53"/>
      <c r="AA174" s="6"/>
      <c r="AB174" s="6"/>
      <c r="AC174" s="6"/>
      <c r="AD174" s="6"/>
      <c r="AE174" s="6"/>
      <c r="AF174" s="6"/>
      <c r="AG174" s="6"/>
      <c r="AH174" s="6"/>
      <c r="AI174" s="6"/>
      <c r="AJ174" s="6"/>
      <c r="AK174" s="6"/>
      <c r="AL174" s="6"/>
      <c r="AM174" s="6"/>
      <c r="AN174" s="6"/>
      <c r="AO174" s="6"/>
      <c r="AP174" s="6"/>
      <c r="AQ174" s="6"/>
      <c r="AR174" s="6"/>
      <c r="AS174" s="8"/>
      <c r="AT174" s="8"/>
      <c r="AU174"/>
      <c r="AV174"/>
      <c r="AW174"/>
    </row>
    <row r="175" spans="4:49" s="4" customFormat="1" ht="21" customHeight="1">
      <c r="D175" s="113"/>
      <c r="E175" s="401"/>
      <c r="F175" s="396"/>
      <c r="G175" s="401"/>
      <c r="H175" s="396"/>
      <c r="I175" s="401"/>
      <c r="J175" s="396"/>
      <c r="K175" s="401"/>
      <c r="L175" s="396"/>
      <c r="M175" s="401"/>
      <c r="N175" s="396"/>
      <c r="O175" s="401"/>
      <c r="P175" s="396"/>
      <c r="Q175" s="401"/>
      <c r="R175" s="396"/>
      <c r="S175" s="262"/>
      <c r="U175" s="212"/>
      <c r="V175" s="53"/>
      <c r="W175" s="53"/>
      <c r="X175" s="53"/>
      <c r="Y175" s="53"/>
      <c r="Z175" s="53"/>
      <c r="AA175" s="6"/>
      <c r="AB175" s="6"/>
      <c r="AC175" s="6"/>
      <c r="AD175" s="6"/>
      <c r="AE175" s="6"/>
      <c r="AF175" s="6"/>
      <c r="AG175" s="6"/>
      <c r="AH175" s="6"/>
      <c r="AI175" s="6"/>
      <c r="AJ175" s="6"/>
      <c r="AK175" s="6"/>
      <c r="AL175" s="6"/>
      <c r="AM175" s="6"/>
      <c r="AN175" s="6"/>
      <c r="AO175" s="6"/>
      <c r="AP175" s="6"/>
      <c r="AQ175" s="6"/>
      <c r="AR175" s="6"/>
      <c r="AS175" s="8"/>
      <c r="AT175" s="8"/>
      <c r="AU175"/>
      <c r="AV175"/>
      <c r="AW175"/>
    </row>
    <row r="176" spans="3:49" s="4" customFormat="1" ht="21" customHeight="1">
      <c r="C176" s="103" t="str">
        <f>Robin!$U$33</f>
        <v>Comet Nürnberg 1</v>
      </c>
      <c r="D176" s="114"/>
      <c r="E176" s="401"/>
      <c r="F176" s="396"/>
      <c r="G176" s="401"/>
      <c r="H176" s="396"/>
      <c r="I176" s="401"/>
      <c r="J176" s="396"/>
      <c r="K176" s="401"/>
      <c r="L176" s="396"/>
      <c r="M176" s="401"/>
      <c r="N176" s="396"/>
      <c r="O176" s="401"/>
      <c r="P176" s="396"/>
      <c r="Q176" s="401"/>
      <c r="R176" s="396"/>
      <c r="S176" s="262"/>
      <c r="U176" s="212"/>
      <c r="V176" s="53"/>
      <c r="W176" s="53"/>
      <c r="X176" s="53"/>
      <c r="Y176" s="53"/>
      <c r="Z176" s="53"/>
      <c r="AA176" s="6"/>
      <c r="AB176" s="6"/>
      <c r="AC176" s="6"/>
      <c r="AD176" s="6"/>
      <c r="AE176" s="6"/>
      <c r="AF176" s="6"/>
      <c r="AG176" s="6"/>
      <c r="AH176" s="6"/>
      <c r="AI176" s="6"/>
      <c r="AJ176" s="6"/>
      <c r="AK176" s="6"/>
      <c r="AL176" s="6"/>
      <c r="AM176" s="6"/>
      <c r="AN176" s="6"/>
      <c r="AO176" s="6"/>
      <c r="AP176" s="6"/>
      <c r="AQ176" s="6"/>
      <c r="AR176" s="6"/>
      <c r="AS176" s="8"/>
      <c r="AT176" s="8"/>
      <c r="AU176"/>
      <c r="AV176"/>
      <c r="AW176"/>
    </row>
    <row r="177" spans="4:49" s="4" customFormat="1" ht="21" customHeight="1">
      <c r="D177" s="113"/>
      <c r="E177" s="402"/>
      <c r="F177" s="398"/>
      <c r="G177" s="402"/>
      <c r="H177" s="398"/>
      <c r="I177" s="402"/>
      <c r="J177" s="398"/>
      <c r="K177" s="402"/>
      <c r="L177" s="398"/>
      <c r="M177" s="402"/>
      <c r="N177" s="398"/>
      <c r="O177" s="402"/>
      <c r="P177" s="398"/>
      <c r="Q177" s="402"/>
      <c r="R177" s="398"/>
      <c r="S177" s="262"/>
      <c r="U177" s="212"/>
      <c r="V177" s="53"/>
      <c r="W177" s="53"/>
      <c r="X177" s="53"/>
      <c r="Y177" s="53"/>
      <c r="Z177" s="53"/>
      <c r="AA177" s="6"/>
      <c r="AB177" s="6"/>
      <c r="AC177" s="6"/>
      <c r="AD177" s="6"/>
      <c r="AE177" s="6"/>
      <c r="AF177" s="6"/>
      <c r="AG177" s="6"/>
      <c r="AH177" s="6"/>
      <c r="AI177" s="6"/>
      <c r="AJ177" s="6"/>
      <c r="AK177" s="6"/>
      <c r="AL177" s="6"/>
      <c r="AM177" s="6"/>
      <c r="AN177" s="6"/>
      <c r="AO177" s="6"/>
      <c r="AP177" s="6"/>
      <c r="AQ177" s="6"/>
      <c r="AR177" s="6"/>
      <c r="AS177" s="8"/>
      <c r="AT177" s="8"/>
      <c r="AU177"/>
      <c r="AV177"/>
      <c r="AW177"/>
    </row>
    <row r="178" spans="4:49" s="4" customFormat="1" ht="19.5" customHeight="1">
      <c r="D178" s="113" t="str">
        <f>D18</f>
        <v>Team</v>
      </c>
      <c r="E178" s="392" t="s">
        <v>59</v>
      </c>
      <c r="F178" s="392"/>
      <c r="G178" s="392" t="s">
        <v>63</v>
      </c>
      <c r="H178" s="392"/>
      <c r="I178" s="392" t="s">
        <v>65</v>
      </c>
      <c r="J178" s="392"/>
      <c r="K178" s="392" t="s">
        <v>57</v>
      </c>
      <c r="L178" s="392"/>
      <c r="M178" s="392" t="s">
        <v>64</v>
      </c>
      <c r="N178" s="392"/>
      <c r="O178" s="392" t="s">
        <v>60</v>
      </c>
      <c r="P178" s="392"/>
      <c r="Q178" s="392" t="s">
        <v>58</v>
      </c>
      <c r="R178" s="392"/>
      <c r="S178" s="5"/>
      <c r="U178" s="212"/>
      <c r="V178" s="53"/>
      <c r="W178" s="53"/>
      <c r="X178" s="53"/>
      <c r="Y178" s="53"/>
      <c r="Z178" s="53"/>
      <c r="AA178" s="6"/>
      <c r="AB178" s="6"/>
      <c r="AC178" s="6"/>
      <c r="AD178" s="6"/>
      <c r="AE178" s="6"/>
      <c r="AF178" s="6"/>
      <c r="AG178" s="6"/>
      <c r="AH178" s="6"/>
      <c r="AI178" s="6"/>
      <c r="AJ178" s="6"/>
      <c r="AK178" s="6"/>
      <c r="AL178" s="6"/>
      <c r="AM178" s="6"/>
      <c r="AN178" s="6"/>
      <c r="AO178" s="6"/>
      <c r="AP178" s="6"/>
      <c r="AQ178" s="6"/>
      <c r="AR178" s="6"/>
      <c r="AS178" s="8"/>
      <c r="AT178" s="8"/>
      <c r="AU178"/>
      <c r="AV178"/>
      <c r="AW178"/>
    </row>
    <row r="179" spans="4:49" s="4" customFormat="1" ht="19.5" customHeight="1">
      <c r="D179" s="113"/>
      <c r="E179" s="5"/>
      <c r="F179" s="158"/>
      <c r="G179" s="5"/>
      <c r="H179" s="158"/>
      <c r="I179" s="5"/>
      <c r="J179" s="158"/>
      <c r="K179" s="5"/>
      <c r="L179" s="158"/>
      <c r="M179" s="5"/>
      <c r="N179" s="158"/>
      <c r="O179" s="5"/>
      <c r="P179" s="158"/>
      <c r="Q179" s="5"/>
      <c r="R179" s="158"/>
      <c r="S179" s="158"/>
      <c r="U179" s="212"/>
      <c r="V179" s="53"/>
      <c r="W179" s="53"/>
      <c r="X179" s="53"/>
      <c r="Y179" s="53"/>
      <c r="Z179" s="53"/>
      <c r="AA179" s="6"/>
      <c r="AB179" s="6"/>
      <c r="AC179" s="6"/>
      <c r="AD179" s="6"/>
      <c r="AE179" s="6"/>
      <c r="AF179" s="6"/>
      <c r="AG179" s="6"/>
      <c r="AH179" s="6"/>
      <c r="AI179" s="6"/>
      <c r="AJ179" s="6"/>
      <c r="AK179" s="6"/>
      <c r="AL179" s="6"/>
      <c r="AM179" s="6"/>
      <c r="AN179" s="6"/>
      <c r="AO179" s="6"/>
      <c r="AP179" s="6"/>
      <c r="AQ179" s="6"/>
      <c r="AR179" s="6"/>
      <c r="AS179" s="8"/>
      <c r="AT179" s="8"/>
      <c r="AU179"/>
      <c r="AV179"/>
      <c r="AW179"/>
    </row>
    <row r="180" spans="4:49" s="4" customFormat="1" ht="19.5" customHeight="1">
      <c r="D180" s="113"/>
      <c r="E180" s="5"/>
      <c r="F180" s="158"/>
      <c r="G180" s="5"/>
      <c r="H180" s="158"/>
      <c r="I180" s="5"/>
      <c r="J180" s="158"/>
      <c r="K180" s="5"/>
      <c r="L180" s="158"/>
      <c r="M180" s="5"/>
      <c r="N180" s="158"/>
      <c r="O180" s="5"/>
      <c r="P180" s="158"/>
      <c r="Q180" s="5"/>
      <c r="R180" s="158"/>
      <c r="S180" s="158"/>
      <c r="T180" s="5" t="s">
        <v>2</v>
      </c>
      <c r="U180" s="158" t="s">
        <v>2</v>
      </c>
      <c r="V180" s="53"/>
      <c r="W180" s="53"/>
      <c r="X180" s="53"/>
      <c r="Y180" s="53"/>
      <c r="Z180" s="53"/>
      <c r="AA180" s="6"/>
      <c r="AB180" s="6"/>
      <c r="AC180" s="6"/>
      <c r="AD180" s="6"/>
      <c r="AE180" s="6"/>
      <c r="AF180" s="6"/>
      <c r="AG180" s="6"/>
      <c r="AH180" s="6"/>
      <c r="AI180" s="6"/>
      <c r="AJ180" s="6"/>
      <c r="AK180" s="6"/>
      <c r="AL180" s="6"/>
      <c r="AM180" s="6"/>
      <c r="AN180" s="6"/>
      <c r="AO180" s="6"/>
      <c r="AP180" s="6"/>
      <c r="AQ180" s="6"/>
      <c r="AR180" s="6"/>
      <c r="AS180" s="8"/>
      <c r="AT180" s="8"/>
      <c r="AU180"/>
      <c r="AV180"/>
      <c r="AW180"/>
    </row>
    <row r="181" spans="2:49" s="4" customFormat="1" ht="18">
      <c r="B181" s="4" t="s">
        <v>3</v>
      </c>
      <c r="C181" s="4" t="s">
        <v>4</v>
      </c>
      <c r="D181" s="115" t="s">
        <v>18</v>
      </c>
      <c r="E181" s="4" t="s">
        <v>1</v>
      </c>
      <c r="F181" s="327" t="s">
        <v>54</v>
      </c>
      <c r="G181" s="4" t="s">
        <v>1</v>
      </c>
      <c r="H181" s="327" t="s">
        <v>54</v>
      </c>
      <c r="I181" s="4" t="s">
        <v>1</v>
      </c>
      <c r="J181" s="327" t="s">
        <v>54</v>
      </c>
      <c r="K181" s="4" t="s">
        <v>1</v>
      </c>
      <c r="L181" s="327" t="s">
        <v>54</v>
      </c>
      <c r="M181" s="4" t="s">
        <v>1</v>
      </c>
      <c r="N181" s="327" t="s">
        <v>54</v>
      </c>
      <c r="O181" s="4" t="s">
        <v>1</v>
      </c>
      <c r="P181" s="327" t="s">
        <v>54</v>
      </c>
      <c r="Q181" s="4" t="s">
        <v>1</v>
      </c>
      <c r="R181" s="327" t="s">
        <v>54</v>
      </c>
      <c r="S181" s="273" t="s">
        <v>219</v>
      </c>
      <c r="T181" s="4" t="s">
        <v>1</v>
      </c>
      <c r="U181" s="212" t="s">
        <v>5</v>
      </c>
      <c r="V181" s="53"/>
      <c r="W181" s="53" t="s">
        <v>34</v>
      </c>
      <c r="X181" s="53"/>
      <c r="Y181" s="53"/>
      <c r="Z181" s="53"/>
      <c r="AA181" s="6"/>
      <c r="AB181" s="6"/>
      <c r="AC181" s="6"/>
      <c r="AD181" s="6"/>
      <c r="AE181" s="6"/>
      <c r="AF181" s="6"/>
      <c r="AG181" s="6"/>
      <c r="AH181" s="6"/>
      <c r="AI181" s="6"/>
      <c r="AJ181" s="6"/>
      <c r="AK181" s="6"/>
      <c r="AL181" s="6"/>
      <c r="AM181" s="6"/>
      <c r="AN181" s="6"/>
      <c r="AO181" s="6"/>
      <c r="AP181" s="6"/>
      <c r="AQ181" s="6"/>
      <c r="AR181" s="6"/>
      <c r="AS181" s="8"/>
      <c r="AT181" s="8"/>
      <c r="AU181"/>
      <c r="AV181"/>
      <c r="AW181"/>
    </row>
    <row r="182" spans="2:49" s="4" customFormat="1" ht="19.5" customHeight="1">
      <c r="B182" s="3">
        <v>1</v>
      </c>
      <c r="C182" s="143" t="str">
        <f>Robin!$U$34</f>
        <v>Weigand Gerd</v>
      </c>
      <c r="D182" s="109" t="str">
        <f>Robin!$V$34</f>
        <v>07743</v>
      </c>
      <c r="E182" s="3">
        <f>Eingaben!AD63</f>
        <v>209</v>
      </c>
      <c r="F182" s="277">
        <f>Eingaben!AE63</f>
        <v>1</v>
      </c>
      <c r="G182" s="3">
        <f>Eingaben!AF63</f>
        <v>221</v>
      </c>
      <c r="H182" s="277">
        <f>Eingaben!AG63</f>
        <v>1</v>
      </c>
      <c r="I182" s="3">
        <f>Eingaben!AH63</f>
        <v>190</v>
      </c>
      <c r="J182" s="277">
        <f>Eingaben!AI63</f>
        <v>1</v>
      </c>
      <c r="K182" s="3">
        <f>Eingaben!AJ63</f>
        <v>195</v>
      </c>
      <c r="L182" s="277">
        <f>Eingaben!AK63</f>
        <v>1</v>
      </c>
      <c r="M182" s="3">
        <f>Eingaben!AL63</f>
        <v>188</v>
      </c>
      <c r="N182" s="277">
        <f>Eingaben!AM63</f>
        <v>1</v>
      </c>
      <c r="O182" s="3">
        <f>Eingaben!AN63</f>
        <v>132</v>
      </c>
      <c r="P182" s="277">
        <f>Eingaben!AO63</f>
        <v>0</v>
      </c>
      <c r="Q182" s="3">
        <f>Eingaben!AP63</f>
        <v>169</v>
      </c>
      <c r="R182" s="277">
        <f>Eingaben!AQ63</f>
        <v>0</v>
      </c>
      <c r="S182" s="279">
        <f>Eingaben!AR63</f>
        <v>0</v>
      </c>
      <c r="T182" s="3">
        <f>Eingaben!AS63</f>
        <v>1304</v>
      </c>
      <c r="U182" s="281">
        <f>Eingaben!AT63</f>
        <v>5</v>
      </c>
      <c r="V182" s="190">
        <f>COUNTIF(E182,"&gt;0")+COUNTIF(G182,"&gt;0")+COUNTIF(I182,"&gt;0")+COUNTIF(K182,"&gt;0")+COUNTIF(M182,"&gt;0")+COUNTIF(Q182,"&gt;0")+COUNTIF(O182,"&gt;0")</f>
        <v>7</v>
      </c>
      <c r="W182" s="53"/>
      <c r="X182" s="53"/>
      <c r="Y182" s="53"/>
      <c r="Z182" s="53"/>
      <c r="AA182" s="6"/>
      <c r="AB182" s="6"/>
      <c r="AC182" s="6"/>
      <c r="AD182" s="6"/>
      <c r="AE182" s="6"/>
      <c r="AF182" s="6"/>
      <c r="AG182" s="6"/>
      <c r="AH182" s="6"/>
      <c r="AI182" s="6"/>
      <c r="AJ182" s="6"/>
      <c r="AK182" s="6"/>
      <c r="AL182" s="6"/>
      <c r="AM182" s="6"/>
      <c r="AN182" s="6"/>
      <c r="AO182" s="6"/>
      <c r="AP182" s="6"/>
      <c r="AQ182" s="6"/>
      <c r="AR182" s="6"/>
      <c r="AS182" s="8"/>
      <c r="AT182" s="8"/>
      <c r="AU182"/>
      <c r="AV182"/>
      <c r="AW182"/>
    </row>
    <row r="183" spans="2:49" s="4" customFormat="1" ht="19.5" customHeight="1">
      <c r="B183" s="3">
        <v>2</v>
      </c>
      <c r="C183" s="143" t="str">
        <f>Robin!$U$35</f>
        <v>Koch Karl-Heinz</v>
      </c>
      <c r="D183" s="109" t="str">
        <f>Robin!$V$35</f>
        <v>07737</v>
      </c>
      <c r="E183" s="3">
        <f>Eingaben!AD64</f>
        <v>203</v>
      </c>
      <c r="F183" s="277">
        <f>Eingaben!AE64</f>
        <v>0</v>
      </c>
      <c r="G183" s="3">
        <f>Eingaben!AF64</f>
        <v>203</v>
      </c>
      <c r="H183" s="277">
        <f>Eingaben!AG64</f>
        <v>1</v>
      </c>
      <c r="I183" s="3">
        <f>Eingaben!AH64</f>
        <v>200</v>
      </c>
      <c r="J183" s="277">
        <f>Eingaben!AI64</f>
        <v>1</v>
      </c>
      <c r="K183" s="3">
        <f>Eingaben!AJ64</f>
        <v>201</v>
      </c>
      <c r="L183" s="277">
        <f>Eingaben!AK64</f>
        <v>1</v>
      </c>
      <c r="M183" s="3">
        <f>Eingaben!AL64</f>
        <v>153</v>
      </c>
      <c r="N183" s="277">
        <f>Eingaben!AM64</f>
        <v>0</v>
      </c>
      <c r="O183" s="3">
        <f>Eingaben!AN64</f>
        <v>167</v>
      </c>
      <c r="P183" s="277">
        <f>Eingaben!AO64</f>
        <v>1</v>
      </c>
      <c r="Q183" s="3">
        <f>Eingaben!AP64</f>
        <v>172</v>
      </c>
      <c r="R183" s="277">
        <f>Eingaben!AQ64</f>
        <v>0</v>
      </c>
      <c r="S183" s="279">
        <f>Eingaben!AR64</f>
        <v>0</v>
      </c>
      <c r="T183" s="3">
        <f>Eingaben!AS64</f>
        <v>1299</v>
      </c>
      <c r="U183" s="281">
        <f>Eingaben!AT64</f>
        <v>4</v>
      </c>
      <c r="V183" s="190">
        <f>COUNTIF(E183,"&gt;0")+COUNTIF(G183,"&gt;0")+COUNTIF(I183,"&gt;0")+COUNTIF(K183,"&gt;0")+COUNTIF(M183,"&gt;0")+COUNTIF(Q183,"&gt;0")+COUNTIF(O183,"&gt;0")</f>
        <v>7</v>
      </c>
      <c r="W183" s="53"/>
      <c r="X183" s="53"/>
      <c r="Y183" s="53"/>
      <c r="Z183" s="53"/>
      <c r="AA183" s="6"/>
      <c r="AB183" s="6"/>
      <c r="AC183" s="6"/>
      <c r="AD183" s="6"/>
      <c r="AE183" s="6"/>
      <c r="AF183" s="6"/>
      <c r="AG183" s="6"/>
      <c r="AH183" s="6"/>
      <c r="AI183" s="6"/>
      <c r="AJ183" s="6"/>
      <c r="AK183" s="6"/>
      <c r="AL183" s="6"/>
      <c r="AM183" s="6"/>
      <c r="AN183" s="6"/>
      <c r="AO183" s="6"/>
      <c r="AP183" s="6"/>
      <c r="AQ183" s="6"/>
      <c r="AR183" s="6"/>
      <c r="AS183" s="8"/>
      <c r="AT183" s="8"/>
      <c r="AU183"/>
      <c r="AV183"/>
      <c r="AW183"/>
    </row>
    <row r="184" spans="2:49" s="4" customFormat="1" ht="19.5" customHeight="1">
      <c r="B184" s="3">
        <v>3</v>
      </c>
      <c r="C184" s="143" t="str">
        <f>Robin!$U$36</f>
        <v>Childress Toni</v>
      </c>
      <c r="D184" s="109" t="str">
        <f>Robin!$V$36</f>
        <v>07104</v>
      </c>
      <c r="E184" s="3">
        <f>Eingaben!AD65</f>
        <v>161</v>
      </c>
      <c r="F184" s="277">
        <f>Eingaben!AE65</f>
        <v>0</v>
      </c>
      <c r="G184" s="3">
        <f>Eingaben!AF65</f>
        <v>173</v>
      </c>
      <c r="H184" s="277">
        <f>Eingaben!AG65</f>
        <v>1</v>
      </c>
      <c r="I184" s="3">
        <f>Eingaben!AH65</f>
        <v>172</v>
      </c>
      <c r="J184" s="277">
        <f>Eingaben!AI65</f>
        <v>0</v>
      </c>
      <c r="K184" s="3">
        <f>Eingaben!AJ65</f>
        <v>170</v>
      </c>
      <c r="L184" s="277">
        <f>Eingaben!AK65</f>
        <v>0</v>
      </c>
      <c r="M184" s="3">
        <f>Eingaben!AL65</f>
        <v>198</v>
      </c>
      <c r="N184" s="277">
        <f>Eingaben!AM65</f>
        <v>1</v>
      </c>
      <c r="O184" s="3">
        <f>Eingaben!AN65</f>
        <v>192</v>
      </c>
      <c r="P184" s="277">
        <f>Eingaben!AO65</f>
        <v>0</v>
      </c>
      <c r="Q184" s="3">
        <f>Eingaben!AP65</f>
        <v>168</v>
      </c>
      <c r="R184" s="277">
        <f>Eingaben!AQ65</f>
        <v>1</v>
      </c>
      <c r="S184" s="279">
        <f>Eingaben!AR65</f>
        <v>0</v>
      </c>
      <c r="T184" s="3">
        <f>Eingaben!AS65</f>
        <v>1234</v>
      </c>
      <c r="U184" s="281">
        <f>Eingaben!AT65</f>
        <v>3</v>
      </c>
      <c r="V184" s="190">
        <f>COUNTIF(E184,"&gt;0")+COUNTIF(G184,"&gt;0")+COUNTIF(I184,"&gt;0")+COUNTIF(K184,"&gt;0")+COUNTIF(M184,"&gt;0")+COUNTIF(Q184,"&gt;0")+COUNTIF(O184,"&gt;0")</f>
        <v>7</v>
      </c>
      <c r="W184" s="53"/>
      <c r="X184" s="53"/>
      <c r="Y184" s="53"/>
      <c r="Z184" s="53"/>
      <c r="AA184" s="6"/>
      <c r="AB184" s="6"/>
      <c r="AC184" s="6"/>
      <c r="AD184" s="6"/>
      <c r="AE184" s="6"/>
      <c r="AF184" s="6"/>
      <c r="AG184" s="6"/>
      <c r="AH184" s="6"/>
      <c r="AI184" s="6"/>
      <c r="AJ184" s="6"/>
      <c r="AK184" s="6"/>
      <c r="AL184" s="6"/>
      <c r="AM184" s="6"/>
      <c r="AN184" s="6"/>
      <c r="AO184" s="6"/>
      <c r="AP184" s="6"/>
      <c r="AQ184" s="6"/>
      <c r="AR184" s="6"/>
      <c r="AS184" s="8"/>
      <c r="AT184" s="8"/>
      <c r="AU184"/>
      <c r="AV184"/>
      <c r="AW184"/>
    </row>
    <row r="185" spans="2:49" s="4" customFormat="1" ht="19.5" customHeight="1">
      <c r="B185" s="3">
        <v>4</v>
      </c>
      <c r="C185" s="143" t="str">
        <f>Robin!$U$37</f>
        <v>Hamfler Roland</v>
      </c>
      <c r="D185" s="109" t="str">
        <f>Robin!$V$37</f>
        <v>07742</v>
      </c>
      <c r="E185" s="3">
        <f>Eingaben!AD66</f>
        <v>0</v>
      </c>
      <c r="F185" s="277">
        <f>Eingaben!AE66</f>
        <v>0</v>
      </c>
      <c r="G185" s="3">
        <f>Eingaben!AF66</f>
        <v>0</v>
      </c>
      <c r="H185" s="277">
        <f>Eingaben!AG66</f>
        <v>0</v>
      </c>
      <c r="I185" s="3">
        <f>Eingaben!AH66</f>
        <v>0</v>
      </c>
      <c r="J185" s="277">
        <f>Eingaben!AI66</f>
        <v>0</v>
      </c>
      <c r="K185" s="3">
        <f>Eingaben!AJ66</f>
        <v>0</v>
      </c>
      <c r="L185" s="277">
        <f>Eingaben!AK66</f>
        <v>0</v>
      </c>
      <c r="M185" s="3">
        <f>Eingaben!AL66</f>
        <v>0</v>
      </c>
      <c r="N185" s="277">
        <f>Eingaben!AM66</f>
        <v>0</v>
      </c>
      <c r="O185" s="3">
        <f>Eingaben!AN66</f>
        <v>0</v>
      </c>
      <c r="P185" s="277">
        <f>Eingaben!AO66</f>
        <v>0</v>
      </c>
      <c r="Q185" s="3">
        <f>Eingaben!AP66</f>
        <v>0</v>
      </c>
      <c r="R185" s="277">
        <f>Eingaben!AQ66</f>
        <v>0</v>
      </c>
      <c r="S185" s="279">
        <f>Eingaben!AR66</f>
        <v>0</v>
      </c>
      <c r="T185" s="3">
        <f>Eingaben!AS66</f>
        <v>0</v>
      </c>
      <c r="U185" s="281">
        <f>Eingaben!AT66</f>
        <v>0</v>
      </c>
      <c r="V185" s="190">
        <f>COUNTIF(E185,"&gt;0")+COUNTIF(G185,"&gt;0")+COUNTIF(I185,"&gt;0")+COUNTIF(K185,"&gt;0")+COUNTIF(M185,"&gt;0")+COUNTIF(Q185,"&gt;0")+COUNTIF(O185,"&gt;0")</f>
        <v>0</v>
      </c>
      <c r="W185" s="53"/>
      <c r="X185" s="53"/>
      <c r="Y185" s="53"/>
      <c r="Z185" s="53"/>
      <c r="AA185" s="6"/>
      <c r="AB185" s="6"/>
      <c r="AC185" s="6"/>
      <c r="AD185" s="6"/>
      <c r="AE185" s="6"/>
      <c r="AF185" s="6"/>
      <c r="AG185" s="6"/>
      <c r="AH185" s="6"/>
      <c r="AI185" s="6"/>
      <c r="AJ185" s="6"/>
      <c r="AK185" s="6"/>
      <c r="AL185" s="6"/>
      <c r="AM185" s="6"/>
      <c r="AN185" s="6"/>
      <c r="AO185" s="6"/>
      <c r="AP185" s="6"/>
      <c r="AQ185" s="6"/>
      <c r="AR185" s="6"/>
      <c r="AS185" s="8"/>
      <c r="AT185" s="8"/>
      <c r="AU185"/>
      <c r="AV185"/>
      <c r="AW185"/>
    </row>
    <row r="186" spans="2:49" s="4" customFormat="1" ht="19.5" customHeight="1">
      <c r="B186" s="3">
        <v>5</v>
      </c>
      <c r="C186" s="143" t="str">
        <f>Robin!$U$38</f>
        <v>Stöhr Jürgen</v>
      </c>
      <c r="D186" s="109" t="str">
        <f>Robin!$V$38</f>
        <v>07738</v>
      </c>
      <c r="E186" s="3">
        <f>Eingaben!AD67</f>
        <v>0</v>
      </c>
      <c r="F186" s="277">
        <f>Eingaben!AE67</f>
        <v>0</v>
      </c>
      <c r="G186" s="3">
        <f>Eingaben!AF67</f>
        <v>0</v>
      </c>
      <c r="H186" s="277">
        <f>Eingaben!AG67</f>
        <v>0</v>
      </c>
      <c r="I186" s="3">
        <f>Eingaben!AH67</f>
        <v>0</v>
      </c>
      <c r="J186" s="277">
        <f>Eingaben!AI67</f>
        <v>0</v>
      </c>
      <c r="K186" s="3">
        <f>Eingaben!AJ67</f>
        <v>0</v>
      </c>
      <c r="L186" s="277">
        <f>Eingaben!AK67</f>
        <v>0</v>
      </c>
      <c r="M186" s="3">
        <f>Eingaben!AL67</f>
        <v>0</v>
      </c>
      <c r="N186" s="277">
        <f>Eingaben!AM67</f>
        <v>0</v>
      </c>
      <c r="O186" s="3">
        <f>Eingaben!AN67</f>
        <v>0</v>
      </c>
      <c r="P186" s="277">
        <f>Eingaben!AO67</f>
        <v>0</v>
      </c>
      <c r="Q186" s="3">
        <f>Eingaben!AP67</f>
        <v>0</v>
      </c>
      <c r="R186" s="277">
        <f>Eingaben!AQ67</f>
        <v>0</v>
      </c>
      <c r="S186" s="279">
        <f>Eingaben!AR67</f>
        <v>0</v>
      </c>
      <c r="T186" s="3">
        <f>Eingaben!AS67</f>
        <v>0</v>
      </c>
      <c r="U186" s="281">
        <f>Eingaben!AT67</f>
        <v>0</v>
      </c>
      <c r="V186" s="190">
        <f>COUNTIF(E186,"&gt;0")+COUNTIF(G186,"&gt;0")+COUNTIF(I186,"&gt;0")+COUNTIF(K186,"&gt;0")+COUNTIF(M186,"&gt;0")+COUNTIF(Q186,"&gt;0")+COUNTIF(O186,"&gt;0")</f>
        <v>0</v>
      </c>
      <c r="W186" s="53"/>
      <c r="X186" s="53"/>
      <c r="Y186" s="53"/>
      <c r="Z186" s="53"/>
      <c r="AA186" s="6"/>
      <c r="AB186" s="6"/>
      <c r="AC186" s="6"/>
      <c r="AD186" s="6"/>
      <c r="AE186" s="6"/>
      <c r="AF186" s="6"/>
      <c r="AG186" s="6"/>
      <c r="AH186" s="6"/>
      <c r="AI186" s="6"/>
      <c r="AJ186" s="6"/>
      <c r="AK186" s="6"/>
      <c r="AL186" s="6"/>
      <c r="AM186" s="6"/>
      <c r="AN186" s="6"/>
      <c r="AO186" s="6"/>
      <c r="AP186" s="6"/>
      <c r="AQ186" s="6"/>
      <c r="AR186" s="6"/>
      <c r="AS186" s="8"/>
      <c r="AT186" s="8"/>
      <c r="AU186"/>
      <c r="AV186"/>
      <c r="AW186"/>
    </row>
    <row r="187" spans="2:49" s="6" customFormat="1" ht="18">
      <c r="B187" s="7"/>
      <c r="C187" s="7"/>
      <c r="D187" s="7"/>
      <c r="E187" s="15">
        <f>Eingaben!AD68</f>
        <v>0</v>
      </c>
      <c r="F187" s="158">
        <f>Eingaben!AE68</f>
        <v>0</v>
      </c>
      <c r="G187" s="15">
        <f>Eingaben!AF68</f>
        <v>0</v>
      </c>
      <c r="H187" s="158">
        <f>Eingaben!AG68</f>
        <v>0</v>
      </c>
      <c r="I187" s="15">
        <f>Eingaben!AH68</f>
        <v>0</v>
      </c>
      <c r="J187" s="158">
        <f>Eingaben!AI68</f>
        <v>0</v>
      </c>
      <c r="K187" s="15">
        <f>Eingaben!AJ68</f>
        <v>0</v>
      </c>
      <c r="L187" s="158">
        <f>Eingaben!AK68</f>
        <v>0</v>
      </c>
      <c r="M187" s="15">
        <f>Eingaben!AL68</f>
        <v>0</v>
      </c>
      <c r="N187" s="158">
        <f>Eingaben!AM68</f>
        <v>0</v>
      </c>
      <c r="O187" s="15">
        <f>Eingaben!AN68</f>
        <v>0</v>
      </c>
      <c r="P187" s="158">
        <f>Eingaben!AO68</f>
        <v>0</v>
      </c>
      <c r="Q187" s="15">
        <f>Eingaben!AP68</f>
        <v>0</v>
      </c>
      <c r="R187" s="158">
        <f>Eingaben!AQ68</f>
        <v>0</v>
      </c>
      <c r="S187" s="158"/>
      <c r="T187" s="15">
        <f>Eingaben!AS68</f>
        <v>0</v>
      </c>
      <c r="U187" s="280">
        <f>Eingaben!AT68</f>
        <v>0</v>
      </c>
      <c r="V187" s="53"/>
      <c r="W187" s="53"/>
      <c r="X187" s="53"/>
      <c r="Y187" s="53"/>
      <c r="Z187" s="53"/>
      <c r="AS187" s="8"/>
      <c r="AT187" s="8"/>
      <c r="AU187"/>
      <c r="AV187"/>
      <c r="AW187"/>
    </row>
    <row r="188" spans="3:46" ht="18">
      <c r="C188" s="9" t="s">
        <v>69</v>
      </c>
      <c r="D188" s="6"/>
      <c r="E188" s="3">
        <f>Eingaben!AD69</f>
        <v>573</v>
      </c>
      <c r="F188" s="280">
        <f>Eingaben!AE69</f>
        <v>1</v>
      </c>
      <c r="G188" s="3">
        <f>Eingaben!AF69</f>
        <v>597</v>
      </c>
      <c r="H188" s="280">
        <f>Eingaben!AG69</f>
        <v>3</v>
      </c>
      <c r="I188" s="3">
        <f>Eingaben!AH69</f>
        <v>562</v>
      </c>
      <c r="J188" s="280">
        <f>Eingaben!AI69</f>
        <v>2</v>
      </c>
      <c r="K188" s="3">
        <f>Eingaben!AJ69</f>
        <v>566</v>
      </c>
      <c r="L188" s="280">
        <f>Eingaben!AK69</f>
        <v>2</v>
      </c>
      <c r="M188" s="3">
        <f>Eingaben!AL69</f>
        <v>539</v>
      </c>
      <c r="N188" s="280">
        <f>Eingaben!AM69</f>
        <v>2</v>
      </c>
      <c r="O188" s="3">
        <f>Eingaben!AN69</f>
        <v>491</v>
      </c>
      <c r="P188" s="280">
        <f>Eingaben!AO69</f>
        <v>1</v>
      </c>
      <c r="Q188" s="3">
        <f>Eingaben!AP69</f>
        <v>509</v>
      </c>
      <c r="R188" s="280">
        <f>Eingaben!AQ69</f>
        <v>1</v>
      </c>
      <c r="S188" s="158"/>
      <c r="T188" s="3">
        <f>Eingaben!AS69</f>
        <v>3837</v>
      </c>
      <c r="U188" s="280">
        <f>Eingaben!AT69</f>
        <v>12</v>
      </c>
      <c r="V188" s="190">
        <f>COUNTIF(E182:E186,"&gt;0")+COUNTIF(G182:G186,"&gt;0")+COUNTIF(I182:I186,"&gt;0")+COUNTIF(K182:K186,"&gt;0")+COUNTIF(M182:M186,"&gt;0")+COUNTIF(Q182:Q186,"&gt;0")+COUNTIF(O182:O186,"&gt;0")</f>
        <v>21</v>
      </c>
      <c r="AN188" s="8"/>
      <c r="AO188" s="8"/>
      <c r="AP188" s="8"/>
      <c r="AQ188" s="8"/>
      <c r="AR188" s="8"/>
      <c r="AS188" s="8"/>
      <c r="AT188" s="8"/>
    </row>
    <row r="189" spans="3:49" s="6" customFormat="1" ht="18">
      <c r="C189" s="9" t="s">
        <v>70</v>
      </c>
      <c r="E189"/>
      <c r="F189" s="280">
        <f>Eingaben!AE70</f>
        <v>2</v>
      </c>
      <c r="G189"/>
      <c r="H189" s="280">
        <f>Eingaben!AG70</f>
        <v>2</v>
      </c>
      <c r="I189"/>
      <c r="J189" s="280">
        <f>Eingaben!AI70</f>
        <v>2</v>
      </c>
      <c r="K189"/>
      <c r="L189" s="280">
        <f>Eingaben!AK70</f>
        <v>2</v>
      </c>
      <c r="M189"/>
      <c r="N189" s="280">
        <f>Eingaben!AM70</f>
        <v>2</v>
      </c>
      <c r="O189"/>
      <c r="P189" s="280">
        <f>Eingaben!AO70</f>
        <v>0</v>
      </c>
      <c r="Q189"/>
      <c r="R189" s="280">
        <f>Eingaben!AQ70</f>
        <v>0</v>
      </c>
      <c r="S189" s="157"/>
      <c r="T189" s="258">
        <f>Eingaben!AS70</f>
        <v>0</v>
      </c>
      <c r="U189" s="283">
        <f>Eingaben!AT70</f>
        <v>10</v>
      </c>
      <c r="V189" s="53"/>
      <c r="W189" s="53"/>
      <c r="X189" s="53"/>
      <c r="Y189" s="53"/>
      <c r="Z189" s="53"/>
      <c r="AS189" s="8"/>
      <c r="AT189" s="8"/>
      <c r="AU189"/>
      <c r="AV189"/>
      <c r="AW189"/>
    </row>
    <row r="190" spans="3:49" s="6" customFormat="1" ht="18">
      <c r="C190" s="9" t="s">
        <v>66</v>
      </c>
      <c r="D190"/>
      <c r="E190" s="5">
        <f>Eingaben!AD71</f>
        <v>0</v>
      </c>
      <c r="F190" s="274">
        <f>Eingaben!AE71</f>
        <v>3</v>
      </c>
      <c r="G190" s="288">
        <f>Eingaben!AF71</f>
        <v>0</v>
      </c>
      <c r="H190" s="274">
        <f>Eingaben!AG71</f>
        <v>5</v>
      </c>
      <c r="I190" s="288">
        <f>Eingaben!AH71</f>
        <v>0</v>
      </c>
      <c r="J190" s="274">
        <f>Eingaben!AI71</f>
        <v>4</v>
      </c>
      <c r="K190" s="288">
        <f>Eingaben!AJ71</f>
        <v>0</v>
      </c>
      <c r="L190" s="274">
        <f>Eingaben!AK71</f>
        <v>4</v>
      </c>
      <c r="M190" s="288">
        <f>Eingaben!AL71</f>
        <v>0</v>
      </c>
      <c r="N190" s="274">
        <f>Eingaben!AM71</f>
        <v>4</v>
      </c>
      <c r="O190" s="288">
        <f>Eingaben!AN71</f>
        <v>0</v>
      </c>
      <c r="P190" s="274">
        <f>Eingaben!AO71</f>
        <v>1</v>
      </c>
      <c r="Q190" s="288">
        <f>Eingaben!AP71</f>
        <v>0</v>
      </c>
      <c r="R190" s="274">
        <f>Eingaben!AQ71</f>
        <v>1</v>
      </c>
      <c r="S190" s="274"/>
      <c r="T190" s="276">
        <f>Eingaben!AS71</f>
        <v>0</v>
      </c>
      <c r="U190" s="289">
        <f>Eingaben!AT71</f>
        <v>22</v>
      </c>
      <c r="V190" s="53"/>
      <c r="W190" s="53"/>
      <c r="X190" s="53"/>
      <c r="Y190" s="53"/>
      <c r="Z190" s="53"/>
      <c r="AS190" s="8"/>
      <c r="AT190" s="8"/>
      <c r="AU190"/>
      <c r="AV190"/>
      <c r="AW190"/>
    </row>
    <row r="191" spans="3:49" s="6" customFormat="1" ht="18">
      <c r="C191"/>
      <c r="D191"/>
      <c r="E191" s="5"/>
      <c r="F191" s="158"/>
      <c r="G191" s="5"/>
      <c r="H191" s="158"/>
      <c r="I191" s="5"/>
      <c r="J191" s="158"/>
      <c r="K191" s="5"/>
      <c r="L191" s="158"/>
      <c r="M191" s="5"/>
      <c r="N191" s="158"/>
      <c r="O191" s="5"/>
      <c r="P191" s="158"/>
      <c r="Q191" s="5"/>
      <c r="R191" s="158"/>
      <c r="S191" s="158"/>
      <c r="T191" s="392" t="s">
        <v>6</v>
      </c>
      <c r="U191" s="392"/>
      <c r="V191" s="53"/>
      <c r="W191" s="53"/>
      <c r="X191" s="53"/>
      <c r="Y191" s="53"/>
      <c r="Z191" s="53"/>
      <c r="AS191" s="8"/>
      <c r="AT191" s="8"/>
      <c r="AU191"/>
      <c r="AV191"/>
      <c r="AW191"/>
    </row>
    <row r="192" spans="3:49" s="6" customFormat="1" ht="18">
      <c r="C192"/>
      <c r="D192"/>
      <c r="E192"/>
      <c r="F192" s="213"/>
      <c r="G192"/>
      <c r="H192" s="213"/>
      <c r="I192"/>
      <c r="J192" s="213"/>
      <c r="K192"/>
      <c r="L192" s="213"/>
      <c r="M192"/>
      <c r="N192" s="213"/>
      <c r="O192"/>
      <c r="P192" s="213"/>
      <c r="Q192"/>
      <c r="R192" s="213"/>
      <c r="S192" s="213"/>
      <c r="T192" s="403">
        <f>Eingaben!$AW$69</f>
        <v>182.71428571428572</v>
      </c>
      <c r="U192" s="404"/>
      <c r="V192" s="53"/>
      <c r="W192" s="53"/>
      <c r="X192" s="53"/>
      <c r="Y192" s="53"/>
      <c r="Z192" s="53"/>
      <c r="AS192" s="8"/>
      <c r="AT192" s="8"/>
      <c r="AU192"/>
      <c r="AV192"/>
      <c r="AW192"/>
    </row>
    <row r="193" spans="2:49" s="17" customFormat="1" ht="7.5" customHeight="1" outlineLevel="1" thickBot="1">
      <c r="B193" s="18"/>
      <c r="C193" s="19"/>
      <c r="D193" s="20"/>
      <c r="E193" s="19"/>
      <c r="F193" s="164"/>
      <c r="G193" s="20"/>
      <c r="H193" s="164"/>
      <c r="I193" s="19"/>
      <c r="J193" s="164"/>
      <c r="K193" s="19"/>
      <c r="L193" s="164"/>
      <c r="M193" s="19"/>
      <c r="N193" s="164"/>
      <c r="O193" s="19"/>
      <c r="P193" s="164"/>
      <c r="Q193" s="19"/>
      <c r="R193" s="164"/>
      <c r="S193" s="164"/>
      <c r="T193" s="19"/>
      <c r="U193" s="164"/>
      <c r="V193" s="35"/>
      <c r="W193" s="35"/>
      <c r="X193" s="35"/>
      <c r="Y193" s="35"/>
      <c r="Z193" s="35"/>
      <c r="AA193" s="37"/>
      <c r="AB193" s="35"/>
      <c r="AC193" s="35"/>
      <c r="AD193" s="35"/>
      <c r="AE193" s="35"/>
      <c r="AF193" s="35"/>
      <c r="AG193" s="35"/>
      <c r="AH193" s="35"/>
      <c r="AI193" s="35"/>
      <c r="AJ193" s="35"/>
      <c r="AK193" s="35"/>
      <c r="AL193" s="35"/>
      <c r="AM193" s="35"/>
      <c r="AN193" s="22"/>
      <c r="AO193" s="38"/>
      <c r="AP193" s="22"/>
      <c r="AQ193" s="22"/>
      <c r="AR193" s="23"/>
      <c r="AS193" s="8"/>
      <c r="AT193" s="8"/>
      <c r="AU193"/>
      <c r="AV193"/>
      <c r="AW193"/>
    </row>
    <row r="194" spans="2:49" s="17" customFormat="1" ht="7.5" customHeight="1" outlineLevel="1" thickTop="1">
      <c r="B194" s="24"/>
      <c r="C194" s="25"/>
      <c r="D194" s="26"/>
      <c r="E194" s="25"/>
      <c r="F194" s="216"/>
      <c r="G194" s="26"/>
      <c r="H194" s="168"/>
      <c r="I194" s="26"/>
      <c r="J194" s="168"/>
      <c r="K194" s="25"/>
      <c r="L194" s="168"/>
      <c r="M194" s="25"/>
      <c r="N194" s="168"/>
      <c r="O194" s="25"/>
      <c r="P194" s="168"/>
      <c r="Q194" s="25"/>
      <c r="R194" s="168"/>
      <c r="S194" s="168"/>
      <c r="T194" s="25"/>
      <c r="U194" s="168"/>
      <c r="V194" s="35"/>
      <c r="W194" s="35"/>
      <c r="X194" s="35"/>
      <c r="Y194" s="35"/>
      <c r="Z194" s="35"/>
      <c r="AA194" s="37"/>
      <c r="AB194" s="35"/>
      <c r="AC194" s="35"/>
      <c r="AD194" s="35"/>
      <c r="AE194" s="35"/>
      <c r="AF194" s="35"/>
      <c r="AG194" s="35"/>
      <c r="AH194" s="35"/>
      <c r="AI194" s="35"/>
      <c r="AJ194" s="35"/>
      <c r="AK194" s="35"/>
      <c r="AL194" s="35"/>
      <c r="AM194" s="35"/>
      <c r="AN194" s="22"/>
      <c r="AO194" s="38"/>
      <c r="AP194" s="22"/>
      <c r="AQ194" s="22"/>
      <c r="AR194" s="23"/>
      <c r="AS194" s="8"/>
      <c r="AT194" s="8"/>
      <c r="AU194"/>
      <c r="AV194"/>
      <c r="AW194"/>
    </row>
    <row r="195" spans="2:49" s="17" customFormat="1" ht="20.25" customHeight="1" outlineLevel="1">
      <c r="B195" s="27"/>
      <c r="E195" s="28"/>
      <c r="F195" s="208"/>
      <c r="G195" s="42" t="str">
        <f>G3</f>
        <v>Club - Pokal  Finale 2007</v>
      </c>
      <c r="H195" s="208"/>
      <c r="I195" s="28"/>
      <c r="J195" s="208"/>
      <c r="K195" s="28"/>
      <c r="L195" s="208"/>
      <c r="M195" s="28"/>
      <c r="N195" s="208"/>
      <c r="O195" s="28"/>
      <c r="P195" s="208"/>
      <c r="Q195" s="28"/>
      <c r="R195" s="208"/>
      <c r="S195" s="208"/>
      <c r="T195" s="28"/>
      <c r="U195" s="214"/>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8"/>
      <c r="AR195" s="23"/>
      <c r="AS195" s="8"/>
      <c r="AT195" s="8"/>
      <c r="AU195"/>
      <c r="AV195"/>
      <c r="AW195"/>
    </row>
    <row r="196" spans="2:49" s="17" customFormat="1" ht="12" customHeight="1" outlineLevel="1">
      <c r="B196" s="27"/>
      <c r="C196" s="30">
        <f ca="1">NOW()</f>
        <v>39300.68422534722</v>
      </c>
      <c r="E196" s="29"/>
      <c r="F196" s="217"/>
      <c r="G196" s="29"/>
      <c r="H196" s="176"/>
      <c r="I196" s="29"/>
      <c r="J196" s="176"/>
      <c r="K196" s="31"/>
      <c r="L196" s="176"/>
      <c r="N196" s="176"/>
      <c r="O196" s="29"/>
      <c r="Q196" s="29"/>
      <c r="R196" s="222" t="s">
        <v>252</v>
      </c>
      <c r="S196" s="222"/>
      <c r="T196" s="29"/>
      <c r="U196" s="176"/>
      <c r="V196" s="35"/>
      <c r="W196" s="35"/>
      <c r="X196" s="35"/>
      <c r="Y196" s="35"/>
      <c r="Z196" s="35"/>
      <c r="AA196" s="117"/>
      <c r="AB196" s="117"/>
      <c r="AC196" s="35"/>
      <c r="AD196" s="35"/>
      <c r="AE196" s="35"/>
      <c r="AF196" s="35"/>
      <c r="AG196" s="35"/>
      <c r="AH196" s="35"/>
      <c r="AI196" s="117"/>
      <c r="AJ196" s="35"/>
      <c r="AK196" s="35"/>
      <c r="AL196" s="35"/>
      <c r="AM196" s="35"/>
      <c r="AN196" s="35"/>
      <c r="AO196" s="37"/>
      <c r="AP196" s="35"/>
      <c r="AQ196" s="35"/>
      <c r="AR196" s="23"/>
      <c r="AS196" s="8"/>
      <c r="AT196" s="8"/>
      <c r="AU196"/>
      <c r="AV196"/>
      <c r="AW196"/>
    </row>
    <row r="197" spans="3:49" s="17" customFormat="1" ht="20.25" customHeight="1" outlineLevel="1">
      <c r="C197" s="162">
        <f>C5</f>
        <v>39264</v>
      </c>
      <c r="E197" s="32"/>
      <c r="F197" s="218"/>
      <c r="H197" s="172"/>
      <c r="J197" s="172"/>
      <c r="K197" s="42"/>
      <c r="L197" s="176"/>
      <c r="N197" s="172"/>
      <c r="O197" s="259" t="str">
        <f>O165</f>
        <v>Mainfranken Bowling Bamberg</v>
      </c>
      <c r="P197" s="172"/>
      <c r="R197" s="172"/>
      <c r="S197" s="172"/>
      <c r="T197" s="32"/>
      <c r="U197" s="209"/>
      <c r="V197" s="117"/>
      <c r="W197" s="117"/>
      <c r="X197" s="35"/>
      <c r="Y197" s="117"/>
      <c r="Z197" s="117"/>
      <c r="AA197" s="118"/>
      <c r="AB197" s="119"/>
      <c r="AC197" s="119"/>
      <c r="AD197" s="117"/>
      <c r="AE197" s="119"/>
      <c r="AF197" s="119"/>
      <c r="AG197" s="119"/>
      <c r="AH197" s="119"/>
      <c r="AI197" s="119"/>
      <c r="AJ197" s="119"/>
      <c r="AK197" s="119"/>
      <c r="AL197" s="119"/>
      <c r="AM197" s="119"/>
      <c r="AN197" s="119"/>
      <c r="AO197" s="120"/>
      <c r="AP197" s="121"/>
      <c r="AQ197" s="119"/>
      <c r="AR197" s="122"/>
      <c r="AS197" s="8"/>
      <c r="AT197" s="8"/>
      <c r="AU197"/>
      <c r="AV197"/>
      <c r="AW197"/>
    </row>
    <row r="198" spans="2:247" s="33" customFormat="1" ht="7.5" customHeight="1" outlineLevel="1" thickBot="1">
      <c r="B198" s="34"/>
      <c r="C198" s="35"/>
      <c r="D198" s="36"/>
      <c r="E198" s="35"/>
      <c r="F198" s="210"/>
      <c r="G198" s="36"/>
      <c r="H198" s="210"/>
      <c r="I198" s="35"/>
      <c r="J198" s="210"/>
      <c r="K198" s="35"/>
      <c r="L198" s="210"/>
      <c r="M198" s="35"/>
      <c r="N198" s="210"/>
      <c r="O198" s="35"/>
      <c r="P198" s="210"/>
      <c r="Q198" s="35"/>
      <c r="R198" s="210"/>
      <c r="S198" s="210"/>
      <c r="T198" s="35"/>
      <c r="U198" s="210"/>
      <c r="V198" s="52"/>
      <c r="W198" s="52"/>
      <c r="X198" s="52"/>
      <c r="Y198" s="52"/>
      <c r="Z198" s="52"/>
      <c r="AA198" s="37"/>
      <c r="AB198" s="35"/>
      <c r="AC198" s="35"/>
      <c r="AD198" s="35"/>
      <c r="AE198" s="35"/>
      <c r="AF198" s="35"/>
      <c r="AG198" s="35"/>
      <c r="AH198" s="35"/>
      <c r="AI198" s="35"/>
      <c r="AJ198" s="35"/>
      <c r="AK198" s="35"/>
      <c r="AL198" s="35"/>
      <c r="AM198" s="35"/>
      <c r="AN198" s="22"/>
      <c r="AO198" s="38"/>
      <c r="AP198" s="22"/>
      <c r="AQ198" s="22"/>
      <c r="AR198" s="22"/>
      <c r="AS198" s="8"/>
      <c r="AT198" s="8"/>
      <c r="AU198"/>
      <c r="AV198"/>
      <c r="AW198"/>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c r="EO198" s="41"/>
      <c r="EP198" s="41"/>
      <c r="EQ198" s="41"/>
      <c r="ER198" s="41"/>
      <c r="ES198" s="41"/>
      <c r="ET198" s="41"/>
      <c r="EU198" s="41"/>
      <c r="EV198" s="41"/>
      <c r="EW198" s="41"/>
      <c r="EX198" s="41"/>
      <c r="EY198" s="41"/>
      <c r="EZ198" s="41"/>
      <c r="FA198" s="41"/>
      <c r="FB198" s="41"/>
      <c r="FC198" s="41"/>
      <c r="FD198" s="41"/>
      <c r="FE198" s="41"/>
      <c r="FF198" s="41"/>
      <c r="FG198" s="41"/>
      <c r="FH198" s="41"/>
      <c r="FI198" s="41"/>
      <c r="FJ198" s="41"/>
      <c r="FK198" s="41"/>
      <c r="FL198" s="41"/>
      <c r="FM198" s="41"/>
      <c r="FN198" s="41"/>
      <c r="FO198" s="41"/>
      <c r="FP198" s="41"/>
      <c r="FQ198" s="41"/>
      <c r="FR198" s="41"/>
      <c r="FS198" s="41"/>
      <c r="FT198" s="41"/>
      <c r="FU198" s="41"/>
      <c r="FV198" s="41"/>
      <c r="FW198" s="41"/>
      <c r="FX198" s="41"/>
      <c r="FY198" s="41"/>
      <c r="FZ198" s="41"/>
      <c r="GA198" s="41"/>
      <c r="GB198" s="41"/>
      <c r="GC198" s="41"/>
      <c r="GD198" s="41"/>
      <c r="GE198" s="41"/>
      <c r="GF198" s="41"/>
      <c r="GG198" s="41"/>
      <c r="GH198" s="41"/>
      <c r="GI198" s="41"/>
      <c r="GJ198" s="41"/>
      <c r="GK198" s="41"/>
      <c r="GL198" s="41"/>
      <c r="GM198" s="41"/>
      <c r="GN198" s="41"/>
      <c r="GO198" s="41"/>
      <c r="GP198" s="41"/>
      <c r="GQ198" s="41"/>
      <c r="GR198" s="41"/>
      <c r="GS198" s="41"/>
      <c r="GT198" s="41"/>
      <c r="GU198" s="41"/>
      <c r="GV198" s="41"/>
      <c r="GW198" s="41"/>
      <c r="GX198" s="41"/>
      <c r="GY198" s="41"/>
      <c r="GZ198" s="41"/>
      <c r="HA198" s="41"/>
      <c r="HB198" s="41"/>
      <c r="HC198" s="41"/>
      <c r="HD198" s="41"/>
      <c r="HE198" s="41"/>
      <c r="HF198" s="41"/>
      <c r="HG198" s="41"/>
      <c r="HH198" s="41"/>
      <c r="HI198" s="41"/>
      <c r="HJ198" s="41"/>
      <c r="HK198" s="41"/>
      <c r="HL198" s="41"/>
      <c r="HM198" s="41"/>
      <c r="HN198" s="41"/>
      <c r="HO198" s="41"/>
      <c r="HP198" s="41"/>
      <c r="HQ198" s="41"/>
      <c r="HR198" s="41"/>
      <c r="HS198" s="41"/>
      <c r="HT198" s="41"/>
      <c r="HU198" s="41"/>
      <c r="HV198" s="41"/>
      <c r="HW198" s="41"/>
      <c r="HX198" s="41"/>
      <c r="HY198" s="41"/>
      <c r="HZ198" s="41"/>
      <c r="IA198" s="41"/>
      <c r="IB198" s="41"/>
      <c r="IC198" s="41"/>
      <c r="ID198" s="41"/>
      <c r="IE198" s="41"/>
      <c r="IF198" s="41"/>
      <c r="IG198" s="41"/>
      <c r="IH198" s="41"/>
      <c r="II198" s="41"/>
      <c r="IJ198" s="41"/>
      <c r="IK198" s="41"/>
      <c r="IL198" s="41"/>
      <c r="IM198" s="41"/>
    </row>
    <row r="199" spans="2:247" s="33" customFormat="1" ht="7.5" customHeight="1" outlineLevel="1" thickTop="1">
      <c r="B199" s="24"/>
      <c r="C199" s="25"/>
      <c r="D199" s="39"/>
      <c r="E199" s="25"/>
      <c r="F199" s="168"/>
      <c r="G199" s="39"/>
      <c r="H199" s="168"/>
      <c r="I199" s="25"/>
      <c r="J199" s="168"/>
      <c r="K199" s="25"/>
      <c r="L199" s="168"/>
      <c r="M199" s="25"/>
      <c r="N199" s="168"/>
      <c r="O199" s="25"/>
      <c r="P199" s="168"/>
      <c r="Q199" s="25"/>
      <c r="R199" s="168"/>
      <c r="S199" s="168"/>
      <c r="T199" s="25"/>
      <c r="U199" s="168"/>
      <c r="V199" s="52"/>
      <c r="W199" s="52"/>
      <c r="X199" s="52"/>
      <c r="Y199" s="52"/>
      <c r="Z199" s="52"/>
      <c r="AA199" s="37"/>
      <c r="AB199" s="35"/>
      <c r="AC199" s="35"/>
      <c r="AD199" s="35"/>
      <c r="AE199" s="35"/>
      <c r="AF199" s="35"/>
      <c r="AG199" s="35"/>
      <c r="AH199" s="35"/>
      <c r="AI199" s="35"/>
      <c r="AJ199" s="35"/>
      <c r="AK199" s="35"/>
      <c r="AL199" s="35"/>
      <c r="AM199" s="35"/>
      <c r="AN199" s="22"/>
      <c r="AO199" s="38"/>
      <c r="AP199" s="22"/>
      <c r="AQ199" s="22"/>
      <c r="AR199" s="22"/>
      <c r="AS199" s="8"/>
      <c r="AT199" s="8"/>
      <c r="AU199"/>
      <c r="AV199"/>
      <c r="AW199"/>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c r="EO199" s="41"/>
      <c r="EP199" s="41"/>
      <c r="EQ199" s="41"/>
      <c r="ER199" s="41"/>
      <c r="ES199" s="41"/>
      <c r="ET199" s="41"/>
      <c r="EU199" s="41"/>
      <c r="EV199" s="41"/>
      <c r="EW199" s="41"/>
      <c r="EX199" s="41"/>
      <c r="EY199" s="41"/>
      <c r="EZ199" s="41"/>
      <c r="FA199" s="41"/>
      <c r="FB199" s="41"/>
      <c r="FC199" s="41"/>
      <c r="FD199" s="41"/>
      <c r="FE199" s="41"/>
      <c r="FF199" s="41"/>
      <c r="FG199" s="41"/>
      <c r="FH199" s="41"/>
      <c r="FI199" s="41"/>
      <c r="FJ199" s="41"/>
      <c r="FK199" s="41"/>
      <c r="FL199" s="41"/>
      <c r="FM199" s="41"/>
      <c r="FN199" s="41"/>
      <c r="FO199" s="41"/>
      <c r="FP199" s="41"/>
      <c r="FQ199" s="41"/>
      <c r="FR199" s="41"/>
      <c r="FS199" s="41"/>
      <c r="FT199" s="41"/>
      <c r="FU199" s="41"/>
      <c r="FV199" s="41"/>
      <c r="FW199" s="41"/>
      <c r="FX199" s="41"/>
      <c r="FY199" s="41"/>
      <c r="FZ199" s="41"/>
      <c r="GA199" s="41"/>
      <c r="GB199" s="41"/>
      <c r="GC199" s="41"/>
      <c r="GD199" s="41"/>
      <c r="GE199" s="41"/>
      <c r="GF199" s="41"/>
      <c r="GG199" s="41"/>
      <c r="GH199" s="41"/>
      <c r="GI199" s="41"/>
      <c r="GJ199" s="41"/>
      <c r="GK199" s="41"/>
      <c r="GL199" s="41"/>
      <c r="GM199" s="41"/>
      <c r="GN199" s="41"/>
      <c r="GO199" s="41"/>
      <c r="GP199" s="41"/>
      <c r="GQ199" s="41"/>
      <c r="GR199" s="41"/>
      <c r="GS199" s="41"/>
      <c r="GT199" s="41"/>
      <c r="GU199" s="41"/>
      <c r="GV199" s="41"/>
      <c r="GW199" s="41"/>
      <c r="GX199" s="41"/>
      <c r="GY199" s="41"/>
      <c r="GZ199" s="41"/>
      <c r="HA199" s="41"/>
      <c r="HB199" s="41"/>
      <c r="HC199" s="41"/>
      <c r="HD199" s="41"/>
      <c r="HE199" s="41"/>
      <c r="HF199" s="41"/>
      <c r="HG199" s="41"/>
      <c r="HH199" s="41"/>
      <c r="HI199" s="41"/>
      <c r="HJ199" s="41"/>
      <c r="HK199" s="41"/>
      <c r="HL199" s="41"/>
      <c r="HM199" s="41"/>
      <c r="HN199" s="41"/>
      <c r="HO199" s="41"/>
      <c r="HP199" s="41"/>
      <c r="HQ199" s="41"/>
      <c r="HR199" s="41"/>
      <c r="HS199" s="41"/>
      <c r="HT199" s="41"/>
      <c r="HU199" s="41"/>
      <c r="HV199" s="41"/>
      <c r="HW199" s="41"/>
      <c r="HX199" s="41"/>
      <c r="HY199" s="41"/>
      <c r="HZ199" s="41"/>
      <c r="IA199" s="41"/>
      <c r="IB199" s="41"/>
      <c r="IC199" s="41"/>
      <c r="ID199" s="41"/>
      <c r="IE199" s="41"/>
      <c r="IF199" s="41"/>
      <c r="IG199" s="41"/>
      <c r="IH199" s="41"/>
      <c r="II199" s="41"/>
      <c r="IJ199" s="41"/>
      <c r="IK199" s="41"/>
      <c r="IL199" s="41"/>
      <c r="IM199" s="41"/>
    </row>
    <row r="200" spans="2:247" s="149" customFormat="1" ht="28.5" outlineLevel="1">
      <c r="B200" s="147"/>
      <c r="C200" s="148" t="s">
        <v>32</v>
      </c>
      <c r="E200" s="150"/>
      <c r="F200" s="219"/>
      <c r="G200" s="148" t="str">
        <f>G8</f>
        <v>Gruppe 2</v>
      </c>
      <c r="H200" s="211"/>
      <c r="J200" s="221"/>
      <c r="K200" s="150"/>
      <c r="L200" s="211"/>
      <c r="M200" s="150"/>
      <c r="N200" s="221"/>
      <c r="P200" s="221"/>
      <c r="R200" s="221"/>
      <c r="S200" s="221"/>
      <c r="T200" s="150"/>
      <c r="U200" s="211"/>
      <c r="V200" s="147"/>
      <c r="W200" s="147"/>
      <c r="X200" s="147"/>
      <c r="Y200" s="147"/>
      <c r="Z200" s="147"/>
      <c r="AA200" s="151"/>
      <c r="AB200" s="150"/>
      <c r="AC200" s="150"/>
      <c r="AD200" s="150"/>
      <c r="AE200" s="150"/>
      <c r="AF200" s="150"/>
      <c r="AG200" s="150"/>
      <c r="AH200" s="150"/>
      <c r="AI200" s="150"/>
      <c r="AJ200" s="150"/>
      <c r="AK200" s="150"/>
      <c r="AL200" s="150"/>
      <c r="AM200" s="150"/>
      <c r="AN200" s="152"/>
      <c r="AO200" s="153"/>
      <c r="AP200" s="152"/>
      <c r="AQ200" s="152"/>
      <c r="AR200" s="152"/>
      <c r="AS200" s="154"/>
      <c r="AT200" s="154"/>
      <c r="AU200" s="155"/>
      <c r="AV200" s="155"/>
      <c r="AW200" s="155"/>
      <c r="AX200" s="156"/>
      <c r="AY200" s="156"/>
      <c r="AZ200" s="156"/>
      <c r="BA200" s="156"/>
      <c r="BB200" s="156"/>
      <c r="BC200" s="156"/>
      <c r="BD200" s="156"/>
      <c r="BE200" s="156"/>
      <c r="BF200" s="156"/>
      <c r="BG200" s="156"/>
      <c r="BH200" s="156"/>
      <c r="BI200" s="156"/>
      <c r="BJ200" s="156"/>
      <c r="BK200" s="156"/>
      <c r="BL200" s="156"/>
      <c r="BM200" s="156"/>
      <c r="BN200" s="156"/>
      <c r="BO200" s="156"/>
      <c r="BP200" s="156"/>
      <c r="BQ200" s="156"/>
      <c r="BR200" s="156"/>
      <c r="BS200" s="156"/>
      <c r="BT200" s="156"/>
      <c r="BU200" s="156"/>
      <c r="BV200" s="156"/>
      <c r="BW200" s="156"/>
      <c r="BX200" s="156"/>
      <c r="BY200" s="156"/>
      <c r="BZ200" s="156"/>
      <c r="CA200" s="156"/>
      <c r="CB200" s="156"/>
      <c r="CC200" s="156"/>
      <c r="CD200" s="156"/>
      <c r="CE200" s="156"/>
      <c r="CF200" s="156"/>
      <c r="CG200" s="156"/>
      <c r="CH200" s="156"/>
      <c r="CI200" s="156"/>
      <c r="CJ200" s="156"/>
      <c r="CK200" s="156"/>
      <c r="CL200" s="156"/>
      <c r="CM200" s="156"/>
      <c r="CN200" s="156"/>
      <c r="CO200" s="156"/>
      <c r="CP200" s="156"/>
      <c r="CQ200" s="156"/>
      <c r="CR200" s="156"/>
      <c r="CS200" s="156"/>
      <c r="CT200" s="156"/>
      <c r="CU200" s="156"/>
      <c r="CV200" s="156"/>
      <c r="CW200" s="156"/>
      <c r="CX200" s="156"/>
      <c r="CY200" s="156"/>
      <c r="CZ200" s="156"/>
      <c r="DA200" s="156"/>
      <c r="DB200" s="156"/>
      <c r="DC200" s="156"/>
      <c r="DD200" s="156"/>
      <c r="DE200" s="156"/>
      <c r="DF200" s="156"/>
      <c r="DG200" s="156"/>
      <c r="DH200" s="156"/>
      <c r="DI200" s="156"/>
      <c r="DJ200" s="156"/>
      <c r="DK200" s="156"/>
      <c r="DL200" s="156"/>
      <c r="DM200" s="156"/>
      <c r="DN200" s="156"/>
      <c r="DO200" s="156"/>
      <c r="DP200" s="156"/>
      <c r="DQ200" s="156"/>
      <c r="DR200" s="156"/>
      <c r="DS200" s="156"/>
      <c r="DT200" s="156"/>
      <c r="DU200" s="156"/>
      <c r="DV200" s="156"/>
      <c r="DW200" s="156"/>
      <c r="DX200" s="156"/>
      <c r="DY200" s="156"/>
      <c r="DZ200" s="156"/>
      <c r="EA200" s="156"/>
      <c r="EB200" s="156"/>
      <c r="EC200" s="156"/>
      <c r="ED200" s="156"/>
      <c r="EE200" s="156"/>
      <c r="EF200" s="156"/>
      <c r="EG200" s="156"/>
      <c r="EH200" s="156"/>
      <c r="EI200" s="156"/>
      <c r="EJ200" s="156"/>
      <c r="EK200" s="156"/>
      <c r="EL200" s="156"/>
      <c r="EM200" s="156"/>
      <c r="EN200" s="156"/>
      <c r="EO200" s="156"/>
      <c r="EP200" s="156"/>
      <c r="EQ200" s="156"/>
      <c r="ER200" s="156"/>
      <c r="ES200" s="156"/>
      <c r="ET200" s="156"/>
      <c r="EU200" s="156"/>
      <c r="EV200" s="156"/>
      <c r="EW200" s="156"/>
      <c r="EX200" s="156"/>
      <c r="EY200" s="156"/>
      <c r="EZ200" s="156"/>
      <c r="FA200" s="156"/>
      <c r="FB200" s="156"/>
      <c r="FC200" s="156"/>
      <c r="FD200" s="156"/>
      <c r="FE200" s="156"/>
      <c r="FF200" s="156"/>
      <c r="FG200" s="156"/>
      <c r="FH200" s="156"/>
      <c r="FI200" s="156"/>
      <c r="FJ200" s="156"/>
      <c r="FK200" s="156"/>
      <c r="FL200" s="156"/>
      <c r="FM200" s="156"/>
      <c r="FN200" s="156"/>
      <c r="FO200" s="156"/>
      <c r="FP200" s="156"/>
      <c r="FQ200" s="156"/>
      <c r="FR200" s="156"/>
      <c r="FS200" s="156"/>
      <c r="FT200" s="156"/>
      <c r="FU200" s="156"/>
      <c r="FV200" s="156"/>
      <c r="FW200" s="156"/>
      <c r="FX200" s="156"/>
      <c r="FY200" s="156"/>
      <c r="FZ200" s="156"/>
      <c r="GA200" s="156"/>
      <c r="GB200" s="156"/>
      <c r="GC200" s="156"/>
      <c r="GD200" s="156"/>
      <c r="GE200" s="156"/>
      <c r="GF200" s="156"/>
      <c r="GG200" s="156"/>
      <c r="GH200" s="156"/>
      <c r="GI200" s="156"/>
      <c r="GJ200" s="156"/>
      <c r="GK200" s="156"/>
      <c r="GL200" s="156"/>
      <c r="GM200" s="156"/>
      <c r="GN200" s="156"/>
      <c r="GO200" s="156"/>
      <c r="GP200" s="156"/>
      <c r="GQ200" s="156"/>
      <c r="GR200" s="156"/>
      <c r="GS200" s="156"/>
      <c r="GT200" s="156"/>
      <c r="GU200" s="156"/>
      <c r="GV200" s="156"/>
      <c r="GW200" s="156"/>
      <c r="GX200" s="156"/>
      <c r="GY200" s="156"/>
      <c r="GZ200" s="156"/>
      <c r="HA200" s="156"/>
      <c r="HB200" s="156"/>
      <c r="HC200" s="156"/>
      <c r="HD200" s="156"/>
      <c r="HE200" s="156"/>
      <c r="HF200" s="156"/>
      <c r="HG200" s="156"/>
      <c r="HH200" s="156"/>
      <c r="HI200" s="156"/>
      <c r="HJ200" s="156"/>
      <c r="HK200" s="156"/>
      <c r="HL200" s="156"/>
      <c r="HM200" s="156"/>
      <c r="HN200" s="156"/>
      <c r="HO200" s="156"/>
      <c r="HP200" s="156"/>
      <c r="HQ200" s="156"/>
      <c r="HR200" s="156"/>
      <c r="HS200" s="156"/>
      <c r="HT200" s="156"/>
      <c r="HU200" s="156"/>
      <c r="HV200" s="156"/>
      <c r="HW200" s="156"/>
      <c r="HX200" s="156"/>
      <c r="HY200" s="156"/>
      <c r="HZ200" s="156"/>
      <c r="IA200" s="156"/>
      <c r="IB200" s="156"/>
      <c r="IC200" s="156"/>
      <c r="ID200" s="156"/>
      <c r="IE200" s="156"/>
      <c r="IF200" s="156"/>
      <c r="IG200" s="156"/>
      <c r="IH200" s="156"/>
      <c r="II200" s="156"/>
      <c r="IJ200" s="156"/>
      <c r="IK200" s="156"/>
      <c r="IL200" s="156"/>
      <c r="IM200" s="156"/>
    </row>
    <row r="201" spans="2:247" s="33" customFormat="1" ht="7.5" customHeight="1" outlineLevel="1" thickBot="1">
      <c r="B201" s="18"/>
      <c r="C201" s="19"/>
      <c r="D201" s="20"/>
      <c r="E201" s="19"/>
      <c r="F201" s="164"/>
      <c r="G201" s="20"/>
      <c r="H201" s="164"/>
      <c r="I201" s="19"/>
      <c r="J201" s="164"/>
      <c r="K201" s="19"/>
      <c r="L201" s="164"/>
      <c r="M201" s="19"/>
      <c r="N201" s="164"/>
      <c r="O201" s="19"/>
      <c r="P201" s="164"/>
      <c r="Q201" s="19"/>
      <c r="R201" s="164"/>
      <c r="S201" s="164"/>
      <c r="T201" s="19"/>
      <c r="U201" s="164"/>
      <c r="V201" s="52"/>
      <c r="W201" s="52"/>
      <c r="X201" s="52"/>
      <c r="Y201" s="52"/>
      <c r="Z201" s="52"/>
      <c r="AA201" s="37"/>
      <c r="AB201" s="35"/>
      <c r="AC201" s="35"/>
      <c r="AD201" s="35"/>
      <c r="AE201" s="35"/>
      <c r="AF201" s="35"/>
      <c r="AG201" s="35"/>
      <c r="AH201" s="35"/>
      <c r="AI201" s="35"/>
      <c r="AJ201" s="35"/>
      <c r="AK201" s="35"/>
      <c r="AL201" s="35"/>
      <c r="AM201" s="35"/>
      <c r="AN201" s="22"/>
      <c r="AO201" s="38"/>
      <c r="AP201" s="22"/>
      <c r="AQ201" s="22"/>
      <c r="AR201" s="22"/>
      <c r="AS201" s="8"/>
      <c r="AT201" s="8"/>
      <c r="AU201"/>
      <c r="AV201"/>
      <c r="AW20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c r="EO201" s="41"/>
      <c r="EP201" s="41"/>
      <c r="EQ201" s="41"/>
      <c r="ER201" s="41"/>
      <c r="ES201" s="41"/>
      <c r="ET201" s="41"/>
      <c r="EU201" s="41"/>
      <c r="EV201" s="41"/>
      <c r="EW201" s="41"/>
      <c r="EX201" s="41"/>
      <c r="EY201" s="41"/>
      <c r="EZ201" s="41"/>
      <c r="FA201" s="41"/>
      <c r="FB201" s="41"/>
      <c r="FC201" s="41"/>
      <c r="FD201" s="41"/>
      <c r="FE201" s="41"/>
      <c r="FF201" s="41"/>
      <c r="FG201" s="41"/>
      <c r="FH201" s="41"/>
      <c r="FI201" s="41"/>
      <c r="FJ201" s="41"/>
      <c r="FK201" s="41"/>
      <c r="FL201" s="41"/>
      <c r="FM201" s="41"/>
      <c r="FN201" s="41"/>
      <c r="FO201" s="41"/>
      <c r="FP201" s="41"/>
      <c r="FQ201" s="41"/>
      <c r="FR201" s="41"/>
      <c r="FS201" s="41"/>
      <c r="FT201" s="41"/>
      <c r="FU201" s="41"/>
      <c r="FV201" s="41"/>
      <c r="FW201" s="41"/>
      <c r="FX201" s="41"/>
      <c r="FY201" s="41"/>
      <c r="FZ201" s="41"/>
      <c r="GA201" s="41"/>
      <c r="GB201" s="41"/>
      <c r="GC201" s="41"/>
      <c r="GD201" s="41"/>
      <c r="GE201" s="41"/>
      <c r="GF201" s="41"/>
      <c r="GG201" s="41"/>
      <c r="GH201" s="41"/>
      <c r="GI201" s="41"/>
      <c r="GJ201" s="41"/>
      <c r="GK201" s="41"/>
      <c r="GL201" s="41"/>
      <c r="GM201" s="41"/>
      <c r="GN201" s="41"/>
      <c r="GO201" s="41"/>
      <c r="GP201" s="41"/>
      <c r="GQ201" s="41"/>
      <c r="GR201" s="41"/>
      <c r="GS201" s="41"/>
      <c r="GT201" s="41"/>
      <c r="GU201" s="41"/>
      <c r="GV201" s="41"/>
      <c r="GW201" s="41"/>
      <c r="GX201" s="41"/>
      <c r="GY201" s="41"/>
      <c r="GZ201" s="41"/>
      <c r="HA201" s="41"/>
      <c r="HB201" s="41"/>
      <c r="HC201" s="41"/>
      <c r="HD201" s="41"/>
      <c r="HE201" s="41"/>
      <c r="HF201" s="41"/>
      <c r="HG201" s="41"/>
      <c r="HH201" s="41"/>
      <c r="HI201" s="41"/>
      <c r="HJ201" s="41"/>
      <c r="HK201" s="41"/>
      <c r="HL201" s="41"/>
      <c r="HM201" s="41"/>
      <c r="HN201" s="41"/>
      <c r="HO201" s="41"/>
      <c r="HP201" s="41"/>
      <c r="HQ201" s="41"/>
      <c r="HR201" s="41"/>
      <c r="HS201" s="41"/>
      <c r="HT201" s="41"/>
      <c r="HU201" s="41"/>
      <c r="HV201" s="41"/>
      <c r="HW201" s="41"/>
      <c r="HX201" s="41"/>
      <c r="HY201" s="41"/>
      <c r="HZ201" s="41"/>
      <c r="IA201" s="41"/>
      <c r="IB201" s="41"/>
      <c r="IC201" s="41"/>
      <c r="ID201" s="41"/>
      <c r="IE201" s="41"/>
      <c r="IF201" s="41"/>
      <c r="IG201" s="41"/>
      <c r="IH201" s="41"/>
      <c r="II201" s="41"/>
      <c r="IJ201" s="41"/>
      <c r="IK201" s="41"/>
      <c r="IL201" s="41"/>
      <c r="IM201" s="41"/>
    </row>
    <row r="202" spans="2:247" s="33" customFormat="1" ht="7.5" customHeight="1" thickTop="1">
      <c r="B202" s="34"/>
      <c r="C202" s="35"/>
      <c r="D202" s="36"/>
      <c r="E202" s="35"/>
      <c r="F202" s="210"/>
      <c r="G202" s="36"/>
      <c r="H202" s="210"/>
      <c r="I202" s="35"/>
      <c r="J202" s="210"/>
      <c r="K202" s="35"/>
      <c r="L202" s="210"/>
      <c r="M202" s="35"/>
      <c r="N202" s="210"/>
      <c r="O202" s="35"/>
      <c r="P202" s="210"/>
      <c r="Q202" s="35"/>
      <c r="R202" s="210"/>
      <c r="S202" s="210"/>
      <c r="T202" s="35"/>
      <c r="U202" s="210"/>
      <c r="V202" s="52"/>
      <c r="W202" s="52"/>
      <c r="X202" s="52"/>
      <c r="Y202" s="52"/>
      <c r="Z202" s="52"/>
      <c r="AA202" s="37"/>
      <c r="AB202" s="35"/>
      <c r="AC202" s="35"/>
      <c r="AD202" s="35"/>
      <c r="AE202" s="35"/>
      <c r="AF202" s="35"/>
      <c r="AG202" s="35"/>
      <c r="AH202" s="35"/>
      <c r="AI202" s="35"/>
      <c r="AJ202" s="35"/>
      <c r="AK202" s="35"/>
      <c r="AL202" s="35"/>
      <c r="AM202" s="35"/>
      <c r="AN202" s="22"/>
      <c r="AO202" s="38"/>
      <c r="AP202" s="22"/>
      <c r="AQ202" s="22"/>
      <c r="AR202" s="22"/>
      <c r="AS202" s="8"/>
      <c r="AT202" s="8"/>
      <c r="AU202"/>
      <c r="AV202"/>
      <c r="AW202"/>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c r="ER202" s="41"/>
      <c r="ES202" s="41"/>
      <c r="ET202" s="41"/>
      <c r="EU202" s="41"/>
      <c r="EV202" s="41"/>
      <c r="EW202" s="41"/>
      <c r="EX202" s="41"/>
      <c r="EY202" s="41"/>
      <c r="EZ202" s="41"/>
      <c r="FA202" s="41"/>
      <c r="FB202" s="41"/>
      <c r="FC202" s="41"/>
      <c r="FD202" s="41"/>
      <c r="FE202" s="41"/>
      <c r="FF202" s="41"/>
      <c r="FG202" s="41"/>
      <c r="FH202" s="41"/>
      <c r="FI202" s="41"/>
      <c r="FJ202" s="41"/>
      <c r="FK202" s="41"/>
      <c r="FL202" s="41"/>
      <c r="FM202" s="41"/>
      <c r="FN202" s="41"/>
      <c r="FO202" s="41"/>
      <c r="FP202" s="41"/>
      <c r="FQ202" s="41"/>
      <c r="FR202" s="41"/>
      <c r="FS202" s="41"/>
      <c r="FT202" s="41"/>
      <c r="FU202" s="41"/>
      <c r="FV202" s="41"/>
      <c r="FW202" s="41"/>
      <c r="FX202" s="41"/>
      <c r="FY202" s="41"/>
      <c r="FZ202" s="41"/>
      <c r="GA202" s="41"/>
      <c r="GB202" s="41"/>
      <c r="GC202" s="41"/>
      <c r="GD202" s="41"/>
      <c r="GE202" s="41"/>
      <c r="GF202" s="41"/>
      <c r="GG202" s="41"/>
      <c r="GH202" s="41"/>
      <c r="GI202" s="41"/>
      <c r="GJ202" s="41"/>
      <c r="GK202" s="41"/>
      <c r="GL202" s="41"/>
      <c r="GM202" s="41"/>
      <c r="GN202" s="41"/>
      <c r="GO202" s="41"/>
      <c r="GP202" s="41"/>
      <c r="GQ202" s="41"/>
      <c r="GR202" s="41"/>
      <c r="GS202" s="41"/>
      <c r="GT202" s="41"/>
      <c r="GU202" s="41"/>
      <c r="GV202" s="41"/>
      <c r="GW202" s="41"/>
      <c r="GX202" s="41"/>
      <c r="GY202" s="41"/>
      <c r="GZ202" s="41"/>
      <c r="HA202" s="41"/>
      <c r="HB202" s="41"/>
      <c r="HC202" s="41"/>
      <c r="HD202" s="41"/>
      <c r="HE202" s="41"/>
      <c r="HF202" s="41"/>
      <c r="HG202" s="41"/>
      <c r="HH202" s="41"/>
      <c r="HI202" s="41"/>
      <c r="HJ202" s="41"/>
      <c r="HK202" s="41"/>
      <c r="HL202" s="41"/>
      <c r="HM202" s="41"/>
      <c r="HN202" s="41"/>
      <c r="HO202" s="41"/>
      <c r="HP202" s="41"/>
      <c r="HQ202" s="41"/>
      <c r="HR202" s="41"/>
      <c r="HS202" s="41"/>
      <c r="HT202" s="41"/>
      <c r="HU202" s="41"/>
      <c r="HV202" s="41"/>
      <c r="HW202" s="41"/>
      <c r="HX202" s="41"/>
      <c r="HY202" s="41"/>
      <c r="HZ202" s="41"/>
      <c r="IA202" s="41"/>
      <c r="IB202" s="41"/>
      <c r="IC202" s="41"/>
      <c r="ID202" s="41"/>
      <c r="IE202" s="41"/>
      <c r="IF202" s="41"/>
      <c r="IG202" s="41"/>
      <c r="IH202" s="41"/>
      <c r="II202" s="41"/>
      <c r="IJ202" s="41"/>
      <c r="IK202" s="41"/>
      <c r="IL202" s="41"/>
      <c r="IM202" s="41"/>
    </row>
    <row r="203" spans="2:49" s="4" customFormat="1" ht="18">
      <c r="B203" s="2" t="s">
        <v>28</v>
      </c>
      <c r="C203" s="65"/>
      <c r="D203" s="112" t="s">
        <v>0</v>
      </c>
      <c r="E203" s="392">
        <f>Robin!$AC$2</f>
        <v>10</v>
      </c>
      <c r="F203" s="392"/>
      <c r="G203" s="392">
        <f>Robin!$AG$2</f>
        <v>13</v>
      </c>
      <c r="H203" s="392"/>
      <c r="I203" s="392">
        <f>Robin!$Z$2</f>
        <v>8</v>
      </c>
      <c r="J203" s="392"/>
      <c r="K203" s="392">
        <f>Robin!$AD$2</f>
        <v>11</v>
      </c>
      <c r="L203" s="392"/>
      <c r="M203" s="392">
        <f>Robin!$X$2</f>
        <v>7</v>
      </c>
      <c r="N203" s="392"/>
      <c r="O203" s="392">
        <f>Robin!$AF$2</f>
        <v>12</v>
      </c>
      <c r="P203" s="392"/>
      <c r="Q203" s="392">
        <f>Robin!$AI$2</f>
        <v>14</v>
      </c>
      <c r="R203" s="392"/>
      <c r="S203" s="5"/>
      <c r="T203" s="2"/>
      <c r="U203" s="212"/>
      <c r="V203" s="53"/>
      <c r="W203" s="53"/>
      <c r="X203" s="53"/>
      <c r="Y203" s="53"/>
      <c r="Z203" s="53"/>
      <c r="AA203" s="6"/>
      <c r="AB203" s="6"/>
      <c r="AC203" s="6"/>
      <c r="AD203" s="6"/>
      <c r="AE203" s="6"/>
      <c r="AF203" s="6"/>
      <c r="AG203" s="6"/>
      <c r="AH203" s="6"/>
      <c r="AI203" s="6"/>
      <c r="AJ203" s="6"/>
      <c r="AK203" s="6"/>
      <c r="AL203" s="6"/>
      <c r="AM203" s="6"/>
      <c r="AN203" s="6"/>
      <c r="AO203" s="6"/>
      <c r="AP203" s="6"/>
      <c r="AQ203" s="6"/>
      <c r="AR203" s="6"/>
      <c r="AS203" s="8"/>
      <c r="AT203" s="8"/>
      <c r="AU203"/>
      <c r="AV203"/>
      <c r="AW203"/>
    </row>
    <row r="204" spans="3:49" s="4" customFormat="1" ht="21" customHeight="1">
      <c r="C204" s="66"/>
      <c r="D204" s="113"/>
      <c r="E204" s="400" t="str">
        <f>Robin!$U$15</f>
        <v>Highroller Rosenheim 2</v>
      </c>
      <c r="F204" s="394"/>
      <c r="G204" s="400" t="str">
        <f>Robin!$U$27</f>
        <v>RW Lichtenhof Stein 1</v>
      </c>
      <c r="H204" s="394"/>
      <c r="I204" s="400" t="str">
        <f>Robin!$U$45</f>
        <v>Raubritter Buster</v>
      </c>
      <c r="J204" s="394"/>
      <c r="K204" s="400" t="str">
        <f>Robin!$U$21</f>
        <v>Münchner Kindl</v>
      </c>
      <c r="L204" s="394"/>
      <c r="M204" s="400" t="str">
        <f>Robin!$U$33</f>
        <v>Comet Nürnberg 1</v>
      </c>
      <c r="N204" s="394"/>
      <c r="O204" s="400" t="str">
        <f>Robin!$U$3</f>
        <v>Schanzer Ingolstadt</v>
      </c>
      <c r="P204" s="394"/>
      <c r="Q204" s="400" t="str">
        <f>Robin!$U$9</f>
        <v>Bayerland München 1</v>
      </c>
      <c r="R204" s="394"/>
      <c r="S204" s="262"/>
      <c r="U204" s="212"/>
      <c r="V204" s="53"/>
      <c r="W204" s="53"/>
      <c r="X204" s="53"/>
      <c r="Y204" s="53"/>
      <c r="Z204" s="53"/>
      <c r="AA204" s="6"/>
      <c r="AB204" s="6"/>
      <c r="AC204" s="6"/>
      <c r="AD204" s="6"/>
      <c r="AE204" s="6"/>
      <c r="AF204" s="6"/>
      <c r="AG204" s="6"/>
      <c r="AH204" s="6"/>
      <c r="AI204" s="6"/>
      <c r="AJ204" s="6"/>
      <c r="AK204" s="6"/>
      <c r="AL204" s="6"/>
      <c r="AM204" s="6"/>
      <c r="AN204" s="6"/>
      <c r="AO204" s="6"/>
      <c r="AP204" s="6"/>
      <c r="AQ204" s="6"/>
      <c r="AR204" s="6"/>
      <c r="AS204" s="8"/>
      <c r="AT204" s="8"/>
      <c r="AU204"/>
      <c r="AV204"/>
      <c r="AW204"/>
    </row>
    <row r="205" spans="3:49" s="4" customFormat="1" ht="21" customHeight="1">
      <c r="C205" s="2"/>
      <c r="D205" s="113"/>
      <c r="E205" s="401"/>
      <c r="F205" s="396"/>
      <c r="G205" s="401"/>
      <c r="H205" s="396"/>
      <c r="I205" s="401"/>
      <c r="J205" s="396"/>
      <c r="K205" s="401"/>
      <c r="L205" s="396"/>
      <c r="M205" s="401"/>
      <c r="N205" s="396"/>
      <c r="O205" s="401"/>
      <c r="P205" s="396"/>
      <c r="Q205" s="401"/>
      <c r="R205" s="396"/>
      <c r="S205" s="262"/>
      <c r="U205" s="212"/>
      <c r="V205" s="53"/>
      <c r="W205" s="53"/>
      <c r="X205" s="53"/>
      <c r="Y205" s="53"/>
      <c r="Z205" s="53"/>
      <c r="AA205" s="6"/>
      <c r="AB205" s="6"/>
      <c r="AC205" s="6"/>
      <c r="AD205" s="6"/>
      <c r="AE205" s="6"/>
      <c r="AF205" s="6"/>
      <c r="AG205" s="6"/>
      <c r="AH205" s="6"/>
      <c r="AI205" s="6"/>
      <c r="AJ205" s="6"/>
      <c r="AK205" s="6"/>
      <c r="AL205" s="6"/>
      <c r="AM205" s="6"/>
      <c r="AN205" s="6"/>
      <c r="AO205" s="6"/>
      <c r="AP205" s="6"/>
      <c r="AQ205" s="6"/>
      <c r="AR205" s="6"/>
      <c r="AS205" s="8"/>
      <c r="AT205" s="8"/>
      <c r="AU205"/>
      <c r="AV205"/>
      <c r="AW205"/>
    </row>
    <row r="206" spans="3:49" s="4" customFormat="1" ht="21" customHeight="1">
      <c r="C206" s="2"/>
      <c r="D206" s="113"/>
      <c r="E206" s="401"/>
      <c r="F206" s="396"/>
      <c r="G206" s="401"/>
      <c r="H206" s="396"/>
      <c r="I206" s="401"/>
      <c r="J206" s="396"/>
      <c r="K206" s="401"/>
      <c r="L206" s="396"/>
      <c r="M206" s="401"/>
      <c r="N206" s="396"/>
      <c r="O206" s="401"/>
      <c r="P206" s="396"/>
      <c r="Q206" s="401"/>
      <c r="R206" s="396"/>
      <c r="S206" s="262"/>
      <c r="U206" s="212"/>
      <c r="V206" s="53"/>
      <c r="W206" s="53"/>
      <c r="X206" s="53"/>
      <c r="Y206" s="53"/>
      <c r="Z206" s="53"/>
      <c r="AA206" s="6"/>
      <c r="AB206" s="6"/>
      <c r="AC206" s="6"/>
      <c r="AD206" s="6"/>
      <c r="AE206" s="6"/>
      <c r="AF206" s="6"/>
      <c r="AG206" s="6"/>
      <c r="AH206" s="6"/>
      <c r="AI206" s="6"/>
      <c r="AJ206" s="6"/>
      <c r="AK206" s="6"/>
      <c r="AL206" s="6"/>
      <c r="AM206" s="6"/>
      <c r="AN206" s="6"/>
      <c r="AO206" s="6"/>
      <c r="AP206" s="6"/>
      <c r="AQ206" s="6"/>
      <c r="AR206" s="6"/>
      <c r="AS206" s="8"/>
      <c r="AT206" s="8"/>
      <c r="AU206"/>
      <c r="AV206"/>
      <c r="AW206"/>
    </row>
    <row r="207" spans="4:49" s="4" customFormat="1" ht="21" customHeight="1">
      <c r="D207" s="113"/>
      <c r="E207" s="401"/>
      <c r="F207" s="396"/>
      <c r="G207" s="401"/>
      <c r="H207" s="396"/>
      <c r="I207" s="401"/>
      <c r="J207" s="396"/>
      <c r="K207" s="401"/>
      <c r="L207" s="396"/>
      <c r="M207" s="401"/>
      <c r="N207" s="396"/>
      <c r="O207" s="401"/>
      <c r="P207" s="396"/>
      <c r="Q207" s="401"/>
      <c r="R207" s="396"/>
      <c r="S207" s="262"/>
      <c r="U207" s="212"/>
      <c r="V207" s="53"/>
      <c r="W207" s="53"/>
      <c r="X207" s="53"/>
      <c r="Y207" s="53"/>
      <c r="Z207" s="53"/>
      <c r="AA207" s="6"/>
      <c r="AB207" s="6"/>
      <c r="AC207" s="6"/>
      <c r="AD207" s="6"/>
      <c r="AE207" s="6"/>
      <c r="AF207" s="6"/>
      <c r="AG207" s="6"/>
      <c r="AH207" s="6"/>
      <c r="AI207" s="6"/>
      <c r="AJ207" s="6"/>
      <c r="AK207" s="6"/>
      <c r="AL207" s="6"/>
      <c r="AM207" s="6"/>
      <c r="AN207" s="6"/>
      <c r="AO207" s="6"/>
      <c r="AP207" s="6"/>
      <c r="AQ207" s="6"/>
      <c r="AR207" s="6"/>
      <c r="AS207" s="8"/>
      <c r="AT207" s="8"/>
      <c r="AU207"/>
      <c r="AV207"/>
      <c r="AW207"/>
    </row>
    <row r="208" spans="3:49" s="4" customFormat="1" ht="21" customHeight="1">
      <c r="C208" s="103" t="str">
        <f>Robin!$U$39</f>
        <v>DJK Rimpar 1</v>
      </c>
      <c r="D208" s="114"/>
      <c r="E208" s="401"/>
      <c r="F208" s="396"/>
      <c r="G208" s="401"/>
      <c r="H208" s="396"/>
      <c r="I208" s="401"/>
      <c r="J208" s="396"/>
      <c r="K208" s="401"/>
      <c r="L208" s="396"/>
      <c r="M208" s="401"/>
      <c r="N208" s="396"/>
      <c r="O208" s="401"/>
      <c r="P208" s="396"/>
      <c r="Q208" s="401"/>
      <c r="R208" s="396"/>
      <c r="S208" s="262"/>
      <c r="U208" s="212"/>
      <c r="V208" s="53"/>
      <c r="W208" s="53"/>
      <c r="X208" s="53"/>
      <c r="Y208" s="53"/>
      <c r="Z208" s="53"/>
      <c r="AA208" s="6"/>
      <c r="AB208" s="6"/>
      <c r="AC208" s="6"/>
      <c r="AD208" s="6"/>
      <c r="AE208" s="6"/>
      <c r="AF208" s="6"/>
      <c r="AG208" s="6"/>
      <c r="AH208" s="6"/>
      <c r="AI208" s="6"/>
      <c r="AJ208" s="6"/>
      <c r="AK208" s="6"/>
      <c r="AL208" s="6"/>
      <c r="AM208" s="6"/>
      <c r="AN208" s="6"/>
      <c r="AO208" s="6"/>
      <c r="AP208" s="6"/>
      <c r="AQ208" s="6"/>
      <c r="AR208" s="6"/>
      <c r="AS208" s="8"/>
      <c r="AT208" s="8"/>
      <c r="AU208"/>
      <c r="AV208"/>
      <c r="AW208"/>
    </row>
    <row r="209" spans="4:49" s="4" customFormat="1" ht="21" customHeight="1">
      <c r="D209" s="113"/>
      <c r="E209" s="402"/>
      <c r="F209" s="398"/>
      <c r="G209" s="402"/>
      <c r="H209" s="398"/>
      <c r="I209" s="402"/>
      <c r="J209" s="398"/>
      <c r="K209" s="402"/>
      <c r="L209" s="398"/>
      <c r="M209" s="402"/>
      <c r="N209" s="398"/>
      <c r="O209" s="402"/>
      <c r="P209" s="398"/>
      <c r="Q209" s="402"/>
      <c r="R209" s="398"/>
      <c r="S209" s="262"/>
      <c r="U209" s="212"/>
      <c r="V209" s="53"/>
      <c r="W209" s="53"/>
      <c r="X209" s="53"/>
      <c r="Y209" s="53"/>
      <c r="Z209" s="53"/>
      <c r="AA209" s="6"/>
      <c r="AB209" s="6"/>
      <c r="AC209" s="6"/>
      <c r="AD209" s="6"/>
      <c r="AE209" s="6"/>
      <c r="AF209" s="6"/>
      <c r="AG209" s="6"/>
      <c r="AH209" s="6"/>
      <c r="AI209" s="6"/>
      <c r="AJ209" s="6"/>
      <c r="AK209" s="6"/>
      <c r="AL209" s="6"/>
      <c r="AM209" s="6"/>
      <c r="AN209" s="6"/>
      <c r="AO209" s="6"/>
      <c r="AP209" s="6"/>
      <c r="AQ209" s="6"/>
      <c r="AR209" s="6"/>
      <c r="AS209" s="8"/>
      <c r="AT209" s="8"/>
      <c r="AU209"/>
      <c r="AV209"/>
      <c r="AW209"/>
    </row>
    <row r="210" spans="4:49" s="4" customFormat="1" ht="19.5" customHeight="1">
      <c r="D210" s="113" t="str">
        <f>D18</f>
        <v>Team</v>
      </c>
      <c r="E210" s="392" t="s">
        <v>58</v>
      </c>
      <c r="F210" s="392"/>
      <c r="G210" s="392" t="s">
        <v>65</v>
      </c>
      <c r="H210" s="392"/>
      <c r="I210" s="392" t="s">
        <v>63</v>
      </c>
      <c r="J210" s="392"/>
      <c r="K210" s="392" t="s">
        <v>60</v>
      </c>
      <c r="L210" s="392"/>
      <c r="M210" s="392" t="s">
        <v>56</v>
      </c>
      <c r="N210" s="392"/>
      <c r="O210" s="392" t="s">
        <v>57</v>
      </c>
      <c r="P210" s="392"/>
      <c r="Q210" s="392" t="s">
        <v>59</v>
      </c>
      <c r="R210" s="392"/>
      <c r="S210" s="5"/>
      <c r="U210" s="212"/>
      <c r="V210" s="53"/>
      <c r="W210" s="53"/>
      <c r="X210" s="53"/>
      <c r="Y210" s="53"/>
      <c r="Z210" s="53"/>
      <c r="AA210" s="6"/>
      <c r="AB210" s="6"/>
      <c r="AC210" s="6"/>
      <c r="AD210" s="6"/>
      <c r="AE210" s="6"/>
      <c r="AF210" s="6"/>
      <c r="AG210" s="6"/>
      <c r="AH210" s="6"/>
      <c r="AI210" s="6"/>
      <c r="AJ210" s="6"/>
      <c r="AK210" s="6"/>
      <c r="AL210" s="6"/>
      <c r="AM210" s="6"/>
      <c r="AN210" s="6"/>
      <c r="AO210" s="6"/>
      <c r="AP210" s="6"/>
      <c r="AQ210" s="6"/>
      <c r="AR210" s="6"/>
      <c r="AS210" s="8"/>
      <c r="AT210" s="8"/>
      <c r="AU210"/>
      <c r="AV210"/>
      <c r="AW210"/>
    </row>
    <row r="211" spans="4:49" s="4" customFormat="1" ht="19.5" customHeight="1">
      <c r="D211" s="113"/>
      <c r="E211" s="5"/>
      <c r="F211" s="158"/>
      <c r="G211" s="5"/>
      <c r="H211" s="158"/>
      <c r="I211" s="5"/>
      <c r="J211" s="158"/>
      <c r="K211" s="5"/>
      <c r="L211" s="158"/>
      <c r="M211" s="5"/>
      <c r="N211" s="158"/>
      <c r="O211" s="5"/>
      <c r="P211" s="158"/>
      <c r="Q211" s="5"/>
      <c r="R211" s="158"/>
      <c r="S211" s="158"/>
      <c r="U211" s="212"/>
      <c r="V211" s="53"/>
      <c r="W211" s="53"/>
      <c r="X211" s="53"/>
      <c r="Y211" s="53"/>
      <c r="Z211" s="53"/>
      <c r="AA211" s="6"/>
      <c r="AB211" s="6"/>
      <c r="AC211" s="6"/>
      <c r="AD211" s="6"/>
      <c r="AE211" s="6"/>
      <c r="AF211" s="6"/>
      <c r="AG211" s="6"/>
      <c r="AH211" s="6"/>
      <c r="AI211" s="6"/>
      <c r="AJ211" s="6"/>
      <c r="AK211" s="6"/>
      <c r="AL211" s="6"/>
      <c r="AM211" s="6"/>
      <c r="AN211" s="6"/>
      <c r="AO211" s="6"/>
      <c r="AP211" s="6"/>
      <c r="AQ211" s="6"/>
      <c r="AR211" s="6"/>
      <c r="AS211" s="8"/>
      <c r="AT211" s="8"/>
      <c r="AU211"/>
      <c r="AV211"/>
      <c r="AW211"/>
    </row>
    <row r="212" spans="4:49" s="4" customFormat="1" ht="19.5" customHeight="1">
      <c r="D212" s="113"/>
      <c r="E212" s="5"/>
      <c r="F212" s="158"/>
      <c r="G212" s="5"/>
      <c r="H212" s="158"/>
      <c r="I212" s="5"/>
      <c r="J212" s="158"/>
      <c r="K212" s="5"/>
      <c r="L212" s="158"/>
      <c r="M212" s="5"/>
      <c r="N212" s="158"/>
      <c r="O212" s="5"/>
      <c r="P212" s="158"/>
      <c r="Q212" s="5"/>
      <c r="R212" s="158"/>
      <c r="S212" s="158"/>
      <c r="T212" s="5" t="s">
        <v>2</v>
      </c>
      <c r="U212" s="158" t="s">
        <v>2</v>
      </c>
      <c r="V212" s="53"/>
      <c r="W212" s="53"/>
      <c r="X212" s="53"/>
      <c r="Y212" s="53"/>
      <c r="Z212" s="53"/>
      <c r="AA212" s="6"/>
      <c r="AB212" s="6"/>
      <c r="AC212" s="6"/>
      <c r="AD212" s="6"/>
      <c r="AE212" s="6"/>
      <c r="AF212" s="6"/>
      <c r="AG212" s="6"/>
      <c r="AH212" s="6"/>
      <c r="AI212" s="6"/>
      <c r="AJ212" s="6"/>
      <c r="AK212" s="6"/>
      <c r="AL212" s="6"/>
      <c r="AM212" s="6"/>
      <c r="AN212" s="6"/>
      <c r="AO212" s="6"/>
      <c r="AP212" s="6"/>
      <c r="AQ212" s="6"/>
      <c r="AR212" s="6"/>
      <c r="AS212" s="8"/>
      <c r="AT212" s="8"/>
      <c r="AU212"/>
      <c r="AV212"/>
      <c r="AW212"/>
    </row>
    <row r="213" spans="2:49" s="4" customFormat="1" ht="18">
      <c r="B213" s="4" t="s">
        <v>3</v>
      </c>
      <c r="C213" s="4" t="s">
        <v>4</v>
      </c>
      <c r="D213" s="115" t="s">
        <v>18</v>
      </c>
      <c r="E213" s="4" t="s">
        <v>1</v>
      </c>
      <c r="F213" s="327" t="s">
        <v>54</v>
      </c>
      <c r="G213" s="4" t="s">
        <v>1</v>
      </c>
      <c r="H213" s="327" t="s">
        <v>54</v>
      </c>
      <c r="I213" s="4" t="s">
        <v>1</v>
      </c>
      <c r="J213" s="327" t="s">
        <v>54</v>
      </c>
      <c r="K213" s="4" t="s">
        <v>1</v>
      </c>
      <c r="L213" s="327" t="s">
        <v>54</v>
      </c>
      <c r="M213" s="4" t="s">
        <v>1</v>
      </c>
      <c r="N213" s="327" t="s">
        <v>54</v>
      </c>
      <c r="O213" s="4" t="s">
        <v>1</v>
      </c>
      <c r="P213" s="327" t="s">
        <v>54</v>
      </c>
      <c r="Q213" s="4" t="s">
        <v>1</v>
      </c>
      <c r="R213" s="327" t="s">
        <v>54</v>
      </c>
      <c r="S213" s="273" t="s">
        <v>219</v>
      </c>
      <c r="T213" s="4" t="s">
        <v>1</v>
      </c>
      <c r="U213" s="212" t="s">
        <v>5</v>
      </c>
      <c r="V213" s="53"/>
      <c r="W213" s="53" t="s">
        <v>34</v>
      </c>
      <c r="X213" s="53"/>
      <c r="Y213" s="53"/>
      <c r="Z213" s="53"/>
      <c r="AA213" s="6"/>
      <c r="AB213" s="6"/>
      <c r="AC213" s="6"/>
      <c r="AD213" s="6"/>
      <c r="AE213" s="6"/>
      <c r="AF213" s="6"/>
      <c r="AG213" s="6"/>
      <c r="AH213" s="6"/>
      <c r="AI213" s="6"/>
      <c r="AJ213" s="6"/>
      <c r="AK213" s="6"/>
      <c r="AL213" s="6"/>
      <c r="AM213" s="6"/>
      <c r="AN213" s="6"/>
      <c r="AO213" s="6"/>
      <c r="AP213" s="6"/>
      <c r="AQ213" s="6"/>
      <c r="AR213" s="6"/>
      <c r="AS213" s="8"/>
      <c r="AT213" s="8"/>
      <c r="AU213"/>
      <c r="AV213"/>
      <c r="AW213"/>
    </row>
    <row r="214" spans="2:49" s="4" customFormat="1" ht="19.5" customHeight="1">
      <c r="B214" s="3">
        <v>1</v>
      </c>
      <c r="C214" s="143" t="str">
        <f>Robin!$U$40</f>
        <v>Werder Jan</v>
      </c>
      <c r="D214" s="109">
        <f>Robin!$V$40</f>
        <v>16301</v>
      </c>
      <c r="E214" s="3">
        <f>Eingaben!AD74</f>
        <v>140</v>
      </c>
      <c r="F214" s="277">
        <f>Eingaben!AE74</f>
        <v>0</v>
      </c>
      <c r="G214" s="3">
        <f>Eingaben!AF74</f>
        <v>134</v>
      </c>
      <c r="H214" s="277">
        <f>Eingaben!AG74</f>
        <v>0</v>
      </c>
      <c r="I214" s="3">
        <f>Eingaben!AH74</f>
        <v>156</v>
      </c>
      <c r="J214" s="277">
        <f>Eingaben!AI74</f>
        <v>1</v>
      </c>
      <c r="K214" s="3">
        <f>Eingaben!AJ74</f>
        <v>196</v>
      </c>
      <c r="L214" s="277">
        <f>Eingaben!AK74</f>
        <v>1</v>
      </c>
      <c r="M214" s="3">
        <f>Eingaben!AL74</f>
        <v>180</v>
      </c>
      <c r="N214" s="277">
        <f>Eingaben!AM74</f>
        <v>0</v>
      </c>
      <c r="O214" s="3">
        <f>Eingaben!AN74</f>
        <v>125</v>
      </c>
      <c r="P214" s="277">
        <f>Eingaben!AO74</f>
        <v>0</v>
      </c>
      <c r="Q214" s="3">
        <f>Eingaben!AP74</f>
        <v>172</v>
      </c>
      <c r="R214" s="277">
        <f>Eingaben!AQ74</f>
        <v>0</v>
      </c>
      <c r="S214" s="279">
        <f>Eingaben!AR74</f>
        <v>0</v>
      </c>
      <c r="T214" s="3">
        <f>Eingaben!AS74</f>
        <v>1103</v>
      </c>
      <c r="U214" s="281">
        <f>Eingaben!AT74</f>
        <v>2</v>
      </c>
      <c r="V214" s="190">
        <f>COUNTIF(E214,"&gt;0")+COUNTIF(G214,"&gt;0")+COUNTIF(I214,"&gt;0")+COUNTIF(K214,"&gt;0")+COUNTIF(M214,"&gt;0")+COUNTIF(Q214,"&gt;0")+COUNTIF(O214,"&gt;0")</f>
        <v>7</v>
      </c>
      <c r="W214" s="53"/>
      <c r="X214" s="53"/>
      <c r="Y214" s="53"/>
      <c r="Z214" s="53"/>
      <c r="AA214" s="6"/>
      <c r="AB214" s="6"/>
      <c r="AC214" s="6"/>
      <c r="AD214" s="6"/>
      <c r="AE214" s="6"/>
      <c r="AF214" s="6"/>
      <c r="AG214" s="6"/>
      <c r="AH214" s="6"/>
      <c r="AI214" s="6"/>
      <c r="AJ214" s="6"/>
      <c r="AK214" s="6"/>
      <c r="AL214" s="6"/>
      <c r="AM214" s="6"/>
      <c r="AN214" s="6"/>
      <c r="AO214" s="6"/>
      <c r="AP214" s="6"/>
      <c r="AQ214" s="6"/>
      <c r="AR214" s="6"/>
      <c r="AS214" s="8"/>
      <c r="AT214" s="8"/>
      <c r="AU214"/>
      <c r="AV214"/>
      <c r="AW214"/>
    </row>
    <row r="215" spans="2:49" s="4" customFormat="1" ht="19.5" customHeight="1">
      <c r="B215" s="3">
        <v>2</v>
      </c>
      <c r="C215" s="143" t="str">
        <f>Robin!$U$41</f>
        <v>Schön Christian</v>
      </c>
      <c r="D215" s="109">
        <f>Robin!$V$41</f>
        <v>16309</v>
      </c>
      <c r="E215" s="3">
        <f>Eingaben!AD75</f>
        <v>189</v>
      </c>
      <c r="F215" s="277">
        <f>Eingaben!AE75</f>
        <v>1</v>
      </c>
      <c r="G215" s="3">
        <f>Eingaben!AF75</f>
        <v>214</v>
      </c>
      <c r="H215" s="277">
        <f>Eingaben!AG75</f>
        <v>0</v>
      </c>
      <c r="I215" s="3">
        <f>Eingaben!AH75</f>
        <v>216</v>
      </c>
      <c r="J215" s="277">
        <f>Eingaben!AI75</f>
        <v>1</v>
      </c>
      <c r="K215" s="3">
        <f>Eingaben!AJ75</f>
        <v>175</v>
      </c>
      <c r="L215" s="277">
        <f>Eingaben!AK75</f>
        <v>0</v>
      </c>
      <c r="M215" s="3">
        <f>Eingaben!AL75</f>
        <v>174</v>
      </c>
      <c r="N215" s="277">
        <f>Eingaben!AM75</f>
        <v>1</v>
      </c>
      <c r="O215" s="3">
        <f>Eingaben!AN75</f>
        <v>168</v>
      </c>
      <c r="P215" s="277">
        <f>Eingaben!AO75</f>
        <v>0</v>
      </c>
      <c r="Q215" s="3">
        <f>Eingaben!AP75</f>
        <v>172</v>
      </c>
      <c r="R215" s="277">
        <f>Eingaben!AQ75</f>
        <v>0</v>
      </c>
      <c r="S215" s="279">
        <f>Eingaben!AR75</f>
        <v>0</v>
      </c>
      <c r="T215" s="3">
        <f>Eingaben!AS75</f>
        <v>1308</v>
      </c>
      <c r="U215" s="281">
        <f>Eingaben!AT75</f>
        <v>3</v>
      </c>
      <c r="V215" s="190">
        <f>COUNTIF(E215,"&gt;0")+COUNTIF(G215,"&gt;0")+COUNTIF(I215,"&gt;0")+COUNTIF(K215,"&gt;0")+COUNTIF(M215,"&gt;0")+COUNTIF(Q215,"&gt;0")+COUNTIF(O215,"&gt;0")</f>
        <v>7</v>
      </c>
      <c r="W215" s="53"/>
      <c r="X215" s="53"/>
      <c r="Y215" s="53"/>
      <c r="Z215" s="53"/>
      <c r="AA215" s="6"/>
      <c r="AB215" s="6"/>
      <c r="AC215" s="6"/>
      <c r="AD215" s="6"/>
      <c r="AE215" s="6"/>
      <c r="AF215" s="6"/>
      <c r="AG215" s="6"/>
      <c r="AH215" s="6"/>
      <c r="AI215" s="6"/>
      <c r="AJ215" s="6"/>
      <c r="AK215" s="6"/>
      <c r="AL215" s="6"/>
      <c r="AM215" s="6"/>
      <c r="AN215" s="6"/>
      <c r="AO215" s="6"/>
      <c r="AP215" s="6"/>
      <c r="AQ215" s="6"/>
      <c r="AR215" s="6"/>
      <c r="AS215" s="8"/>
      <c r="AT215" s="8"/>
      <c r="AU215"/>
      <c r="AV215"/>
      <c r="AW215"/>
    </row>
    <row r="216" spans="2:49" s="4" customFormat="1" ht="19.5" customHeight="1">
      <c r="B216" s="3">
        <v>3</v>
      </c>
      <c r="C216" s="143" t="str">
        <f>Robin!$U$42</f>
        <v>Schilling Josef</v>
      </c>
      <c r="D216" s="109">
        <f>Robin!$V$42</f>
        <v>16308</v>
      </c>
      <c r="E216" s="3">
        <f>Eingaben!AD76</f>
        <v>218</v>
      </c>
      <c r="F216" s="277">
        <f>Eingaben!AE76</f>
        <v>1</v>
      </c>
      <c r="G216" s="3">
        <f>Eingaben!AF76</f>
        <v>258</v>
      </c>
      <c r="H216" s="277">
        <f>Eingaben!AG76</f>
        <v>1</v>
      </c>
      <c r="I216" s="3">
        <f>Eingaben!AH76</f>
        <v>194</v>
      </c>
      <c r="J216" s="277">
        <f>Eingaben!AI76</f>
        <v>1</v>
      </c>
      <c r="K216" s="3">
        <f>Eingaben!AJ76</f>
        <v>202</v>
      </c>
      <c r="L216" s="277">
        <f>Eingaben!AK76</f>
        <v>1</v>
      </c>
      <c r="M216" s="3">
        <f>Eingaben!AL76</f>
        <v>170</v>
      </c>
      <c r="N216" s="277">
        <f>Eingaben!AM76</f>
        <v>0</v>
      </c>
      <c r="O216" s="3">
        <f>Eingaben!AN76</f>
        <v>166</v>
      </c>
      <c r="P216" s="277">
        <f>Eingaben!AO76</f>
        <v>1</v>
      </c>
      <c r="Q216" s="3">
        <f>Eingaben!AP76</f>
        <v>188</v>
      </c>
      <c r="R216" s="277">
        <f>Eingaben!AQ76</f>
        <v>0</v>
      </c>
      <c r="S216" s="279">
        <f>Eingaben!AR76</f>
        <v>0</v>
      </c>
      <c r="T216" s="3">
        <f>Eingaben!AS76</f>
        <v>1396</v>
      </c>
      <c r="U216" s="281">
        <f>Eingaben!AT76</f>
        <v>5</v>
      </c>
      <c r="V216" s="190">
        <f>COUNTIF(E216,"&gt;0")+COUNTIF(G216,"&gt;0")+COUNTIF(I216,"&gt;0")+COUNTIF(K216,"&gt;0")+COUNTIF(M216,"&gt;0")+COUNTIF(Q216,"&gt;0")+COUNTIF(O216,"&gt;0")</f>
        <v>7</v>
      </c>
      <c r="W216" s="53"/>
      <c r="X216" s="53"/>
      <c r="Y216" s="53"/>
      <c r="Z216" s="53"/>
      <c r="AA216" s="6"/>
      <c r="AB216" s="6"/>
      <c r="AC216" s="6"/>
      <c r="AD216" s="6"/>
      <c r="AE216" s="6"/>
      <c r="AF216" s="6"/>
      <c r="AG216" s="6"/>
      <c r="AH216" s="6"/>
      <c r="AI216" s="6"/>
      <c r="AJ216" s="6"/>
      <c r="AK216" s="6"/>
      <c r="AL216" s="6"/>
      <c r="AM216" s="6"/>
      <c r="AN216" s="6"/>
      <c r="AO216" s="6"/>
      <c r="AP216" s="6"/>
      <c r="AQ216" s="6"/>
      <c r="AR216" s="6"/>
      <c r="AS216" s="8"/>
      <c r="AT216" s="8"/>
      <c r="AU216"/>
      <c r="AV216"/>
      <c r="AW216"/>
    </row>
    <row r="217" spans="2:49" s="4" customFormat="1" ht="19.5" customHeight="1">
      <c r="B217" s="3">
        <v>4</v>
      </c>
      <c r="C217" s="143" t="str">
        <f>Robin!$U$43</f>
        <v>Schön Sebastian</v>
      </c>
      <c r="D217" s="109">
        <f>Robin!$V$43</f>
        <v>16310</v>
      </c>
      <c r="E217" s="3">
        <f>Eingaben!AD77</f>
        <v>0</v>
      </c>
      <c r="F217" s="277">
        <f>Eingaben!AE77</f>
        <v>0</v>
      </c>
      <c r="G217" s="3">
        <f>Eingaben!AF77</f>
        <v>0</v>
      </c>
      <c r="H217" s="277">
        <f>Eingaben!AG77</f>
        <v>0</v>
      </c>
      <c r="I217" s="3">
        <f>Eingaben!AH77</f>
        <v>0</v>
      </c>
      <c r="J217" s="277">
        <f>Eingaben!AI77</f>
        <v>0</v>
      </c>
      <c r="K217" s="3">
        <f>Eingaben!AJ77</f>
        <v>0</v>
      </c>
      <c r="L217" s="277">
        <f>Eingaben!AK77</f>
        <v>0</v>
      </c>
      <c r="M217" s="3">
        <f>Eingaben!AL77</f>
        <v>0</v>
      </c>
      <c r="N217" s="277">
        <f>Eingaben!AM77</f>
        <v>0</v>
      </c>
      <c r="O217" s="3">
        <f>Eingaben!AN77</f>
        <v>0</v>
      </c>
      <c r="P217" s="277">
        <f>Eingaben!AO77</f>
        <v>0</v>
      </c>
      <c r="Q217" s="3">
        <f>Eingaben!AP77</f>
        <v>0</v>
      </c>
      <c r="R217" s="277">
        <f>Eingaben!AQ77</f>
        <v>0</v>
      </c>
      <c r="S217" s="279">
        <f>Eingaben!AR77</f>
        <v>0</v>
      </c>
      <c r="T217" s="3">
        <f>Eingaben!AS77</f>
        <v>0</v>
      </c>
      <c r="U217" s="281">
        <f>Eingaben!AT77</f>
        <v>0</v>
      </c>
      <c r="V217" s="190">
        <f>COUNTIF(E217,"&gt;0")+COUNTIF(G217,"&gt;0")+COUNTIF(I217,"&gt;0")+COUNTIF(K217,"&gt;0")+COUNTIF(M217,"&gt;0")+COUNTIF(Q217,"&gt;0")+COUNTIF(O217,"&gt;0")</f>
        <v>0</v>
      </c>
      <c r="W217" s="53"/>
      <c r="X217" s="53"/>
      <c r="Y217" s="53"/>
      <c r="Z217" s="53"/>
      <c r="AA217" s="6"/>
      <c r="AB217" s="6"/>
      <c r="AC217" s="6"/>
      <c r="AD217" s="6"/>
      <c r="AE217" s="6"/>
      <c r="AF217" s="6"/>
      <c r="AG217" s="6"/>
      <c r="AH217" s="6"/>
      <c r="AI217" s="6"/>
      <c r="AJ217" s="6"/>
      <c r="AK217" s="6"/>
      <c r="AL217" s="6"/>
      <c r="AM217" s="6"/>
      <c r="AN217" s="6"/>
      <c r="AO217" s="6"/>
      <c r="AP217" s="6"/>
      <c r="AQ217" s="6"/>
      <c r="AR217" s="6"/>
      <c r="AS217" s="8"/>
      <c r="AT217" s="8"/>
      <c r="AU217"/>
      <c r="AV217"/>
      <c r="AW217"/>
    </row>
    <row r="218" spans="2:49" s="4" customFormat="1" ht="19.5" customHeight="1">
      <c r="B218" s="3">
        <v>5</v>
      </c>
      <c r="C218" s="143">
        <f>Robin!$U$44</f>
        <v>0</v>
      </c>
      <c r="D218" s="109">
        <f>Robin!$V$44</f>
        <v>0</v>
      </c>
      <c r="E218" s="3">
        <f>Eingaben!AD78</f>
        <v>0</v>
      </c>
      <c r="F218" s="277">
        <f>Eingaben!AE78</f>
        <v>0</v>
      </c>
      <c r="G218" s="3">
        <f>Eingaben!AF78</f>
        <v>0</v>
      </c>
      <c r="H218" s="277">
        <f>Eingaben!AG78</f>
        <v>0</v>
      </c>
      <c r="I218" s="3">
        <f>Eingaben!AH78</f>
        <v>0</v>
      </c>
      <c r="J218" s="277">
        <f>Eingaben!AI78</f>
        <v>0</v>
      </c>
      <c r="K218" s="3">
        <f>Eingaben!AJ78</f>
        <v>0</v>
      </c>
      <c r="L218" s="277">
        <f>Eingaben!AK78</f>
        <v>0</v>
      </c>
      <c r="M218" s="3">
        <f>Eingaben!AL78</f>
        <v>0</v>
      </c>
      <c r="N218" s="277">
        <f>Eingaben!AM78</f>
        <v>0</v>
      </c>
      <c r="O218" s="3">
        <f>Eingaben!AN78</f>
        <v>0</v>
      </c>
      <c r="P218" s="277">
        <f>Eingaben!AO78</f>
        <v>0</v>
      </c>
      <c r="Q218" s="3">
        <f>Eingaben!AP78</f>
        <v>0</v>
      </c>
      <c r="R218" s="277">
        <f>Eingaben!AQ78</f>
        <v>0</v>
      </c>
      <c r="S218" s="279">
        <f>Eingaben!AR78</f>
        <v>0</v>
      </c>
      <c r="T218" s="3">
        <f>Eingaben!AS78</f>
        <v>0</v>
      </c>
      <c r="U218" s="281">
        <f>Eingaben!AT78</f>
        <v>0</v>
      </c>
      <c r="V218" s="190">
        <f>COUNTIF(E218,"&gt;0")+COUNTIF(G218,"&gt;0")+COUNTIF(I218,"&gt;0")+COUNTIF(K218,"&gt;0")+COUNTIF(M218,"&gt;0")+COUNTIF(Q218,"&gt;0")+COUNTIF(O218,"&gt;0")</f>
        <v>0</v>
      </c>
      <c r="W218" s="53"/>
      <c r="X218" s="53"/>
      <c r="Y218" s="53"/>
      <c r="Z218" s="53"/>
      <c r="AA218" s="6"/>
      <c r="AB218" s="6"/>
      <c r="AC218" s="6"/>
      <c r="AD218" s="6"/>
      <c r="AE218" s="6"/>
      <c r="AF218" s="6"/>
      <c r="AG218" s="6"/>
      <c r="AH218" s="6"/>
      <c r="AI218" s="6"/>
      <c r="AJ218" s="6"/>
      <c r="AK218" s="6"/>
      <c r="AL218" s="6"/>
      <c r="AM218" s="6"/>
      <c r="AN218" s="6"/>
      <c r="AO218" s="6"/>
      <c r="AP218" s="6"/>
      <c r="AQ218" s="6"/>
      <c r="AR218" s="6"/>
      <c r="AS218" s="8"/>
      <c r="AT218" s="8"/>
      <c r="AU218"/>
      <c r="AV218"/>
      <c r="AW218"/>
    </row>
    <row r="219" spans="2:49" s="6" customFormat="1" ht="18">
      <c r="B219" s="7"/>
      <c r="C219" s="7"/>
      <c r="D219" s="7"/>
      <c r="E219" s="15">
        <f>Eingaben!AD79</f>
        <v>0</v>
      </c>
      <c r="F219" s="158">
        <f>Eingaben!AE79</f>
        <v>0</v>
      </c>
      <c r="G219" s="15">
        <f>Eingaben!AF79</f>
        <v>0</v>
      </c>
      <c r="H219" s="158">
        <f>Eingaben!AG79</f>
        <v>0</v>
      </c>
      <c r="I219" s="15">
        <f>Eingaben!AH79</f>
        <v>0</v>
      </c>
      <c r="J219" s="158">
        <f>Eingaben!AI79</f>
        <v>0</v>
      </c>
      <c r="K219" s="15">
        <f>Eingaben!AJ79</f>
        <v>0</v>
      </c>
      <c r="L219" s="158">
        <f>Eingaben!AK79</f>
        <v>0</v>
      </c>
      <c r="M219" s="15">
        <f>Eingaben!AL79</f>
        <v>0</v>
      </c>
      <c r="N219" s="158">
        <f>Eingaben!AM79</f>
        <v>0</v>
      </c>
      <c r="O219" s="15">
        <f>Eingaben!AN79</f>
        <v>0</v>
      </c>
      <c r="P219" s="158">
        <f>Eingaben!AO79</f>
        <v>0</v>
      </c>
      <c r="Q219" s="15">
        <f>Eingaben!AP79</f>
        <v>0</v>
      </c>
      <c r="R219" s="158">
        <f>Eingaben!AQ79</f>
        <v>0</v>
      </c>
      <c r="S219" s="158"/>
      <c r="T219" s="15">
        <f>Eingaben!AS79</f>
        <v>0</v>
      </c>
      <c r="U219" s="280">
        <f>Eingaben!AT79</f>
        <v>0</v>
      </c>
      <c r="V219" s="53"/>
      <c r="W219" s="53"/>
      <c r="X219" s="53"/>
      <c r="Y219" s="53"/>
      <c r="Z219" s="53"/>
      <c r="AS219" s="8"/>
      <c r="AT219" s="8"/>
      <c r="AU219"/>
      <c r="AV219"/>
      <c r="AW219"/>
    </row>
    <row r="220" spans="3:46" ht="18">
      <c r="C220" s="9" t="s">
        <v>69</v>
      </c>
      <c r="D220" s="6"/>
      <c r="E220" s="3">
        <f>Eingaben!AD80</f>
        <v>547</v>
      </c>
      <c r="F220" s="280">
        <f>Eingaben!AE80</f>
        <v>2</v>
      </c>
      <c r="G220" s="3">
        <f>Eingaben!AF80</f>
        <v>606</v>
      </c>
      <c r="H220" s="280">
        <f>Eingaben!AG80</f>
        <v>1</v>
      </c>
      <c r="I220" s="3">
        <f>Eingaben!AH80</f>
        <v>566</v>
      </c>
      <c r="J220" s="280">
        <f>Eingaben!AI80</f>
        <v>3</v>
      </c>
      <c r="K220" s="3">
        <f>Eingaben!AJ80</f>
        <v>573</v>
      </c>
      <c r="L220" s="280">
        <f>Eingaben!AK80</f>
        <v>2</v>
      </c>
      <c r="M220" s="3">
        <f>Eingaben!AL80</f>
        <v>524</v>
      </c>
      <c r="N220" s="280">
        <f>Eingaben!AM80</f>
        <v>1</v>
      </c>
      <c r="O220" s="3">
        <f>Eingaben!AN80</f>
        <v>459</v>
      </c>
      <c r="P220" s="280">
        <f>Eingaben!AO80</f>
        <v>1</v>
      </c>
      <c r="Q220" s="3">
        <f>Eingaben!AP80</f>
        <v>532</v>
      </c>
      <c r="R220" s="280">
        <f>Eingaben!AQ80</f>
        <v>0</v>
      </c>
      <c r="S220" s="158"/>
      <c r="T220" s="3">
        <f>Eingaben!AS80</f>
        <v>3807</v>
      </c>
      <c r="U220" s="280">
        <f>Eingaben!AT80</f>
        <v>10</v>
      </c>
      <c r="V220" s="190">
        <f>COUNTIF(E214:E218,"&gt;0")+COUNTIF(G214:G218,"&gt;0")+COUNTIF(I214:I218,"&gt;0")+COUNTIF(K214:K218,"&gt;0")+COUNTIF(M214:M218,"&gt;0")+COUNTIF(Q214:Q218,"&gt;0")+COUNTIF(O214:O218,"&gt;0")</f>
        <v>21</v>
      </c>
      <c r="AN220" s="8"/>
      <c r="AO220" s="8"/>
      <c r="AP220" s="8"/>
      <c r="AQ220" s="8"/>
      <c r="AR220" s="8"/>
      <c r="AS220" s="8"/>
      <c r="AT220" s="8"/>
    </row>
    <row r="221" spans="3:49" s="6" customFormat="1" ht="18">
      <c r="C221" s="9" t="s">
        <v>70</v>
      </c>
      <c r="E221"/>
      <c r="F221" s="280">
        <f>Eingaben!AE81</f>
        <v>2</v>
      </c>
      <c r="G221"/>
      <c r="H221" s="280">
        <f>Eingaben!AG81</f>
        <v>0</v>
      </c>
      <c r="I221"/>
      <c r="J221" s="280">
        <f>Eingaben!AI81</f>
        <v>2</v>
      </c>
      <c r="K221"/>
      <c r="L221" s="280">
        <f>Eingaben!AK81</f>
        <v>2</v>
      </c>
      <c r="M221"/>
      <c r="N221" s="280">
        <f>Eingaben!AM81</f>
        <v>0</v>
      </c>
      <c r="O221"/>
      <c r="P221" s="280">
        <f>Eingaben!AO81</f>
        <v>0</v>
      </c>
      <c r="Q221"/>
      <c r="R221" s="280">
        <f>Eingaben!AQ81</f>
        <v>0</v>
      </c>
      <c r="S221" s="157"/>
      <c r="T221" s="258">
        <f>Eingaben!AS81</f>
        <v>0</v>
      </c>
      <c r="U221" s="283">
        <f>Eingaben!AT81</f>
        <v>6</v>
      </c>
      <c r="V221" s="53"/>
      <c r="W221" s="53"/>
      <c r="X221" s="53"/>
      <c r="Y221" s="53"/>
      <c r="Z221" s="53"/>
      <c r="AS221" s="8"/>
      <c r="AT221" s="8"/>
      <c r="AU221"/>
      <c r="AV221"/>
      <c r="AW221"/>
    </row>
    <row r="222" spans="3:49" s="6" customFormat="1" ht="18">
      <c r="C222" s="9" t="s">
        <v>66</v>
      </c>
      <c r="D222"/>
      <c r="E222" s="5">
        <f>Eingaben!AD82</f>
        <v>0</v>
      </c>
      <c r="F222" s="274">
        <f>Eingaben!AE82</f>
        <v>4</v>
      </c>
      <c r="G222" s="288">
        <f>Eingaben!AF82</f>
        <v>0</v>
      </c>
      <c r="H222" s="274">
        <f>Eingaben!AG82</f>
        <v>1</v>
      </c>
      <c r="I222" s="288">
        <f>Eingaben!AH82</f>
        <v>0</v>
      </c>
      <c r="J222" s="274">
        <f>Eingaben!AI82</f>
        <v>5</v>
      </c>
      <c r="K222" s="288">
        <f>Eingaben!AJ82</f>
        <v>0</v>
      </c>
      <c r="L222" s="274">
        <f>Eingaben!AK82</f>
        <v>4</v>
      </c>
      <c r="M222" s="288">
        <f>Eingaben!AL82</f>
        <v>0</v>
      </c>
      <c r="N222" s="274">
        <f>Eingaben!AM82</f>
        <v>1</v>
      </c>
      <c r="O222" s="288">
        <f>Eingaben!AN82</f>
        <v>0</v>
      </c>
      <c r="P222" s="274">
        <f>Eingaben!AO82</f>
        <v>1</v>
      </c>
      <c r="Q222" s="288">
        <f>Eingaben!AP82</f>
        <v>0</v>
      </c>
      <c r="R222" s="274">
        <f>Eingaben!AQ82</f>
        <v>0</v>
      </c>
      <c r="S222" s="274"/>
      <c r="T222" s="276">
        <f>Eingaben!AS82</f>
        <v>0</v>
      </c>
      <c r="U222" s="289">
        <f>Eingaben!AT82</f>
        <v>16</v>
      </c>
      <c r="V222" s="53"/>
      <c r="W222" s="53"/>
      <c r="X222" s="53"/>
      <c r="Y222" s="53"/>
      <c r="Z222" s="53"/>
      <c r="AS222" s="8"/>
      <c r="AT222" s="8"/>
      <c r="AU222"/>
      <c r="AV222"/>
      <c r="AW222"/>
    </row>
    <row r="223" spans="3:49" s="6" customFormat="1" ht="18">
      <c r="C223"/>
      <c r="D223"/>
      <c r="E223" s="5"/>
      <c r="F223" s="158"/>
      <c r="G223" s="5"/>
      <c r="H223" s="158"/>
      <c r="I223" s="5"/>
      <c r="J223" s="158"/>
      <c r="K223" s="5"/>
      <c r="L223" s="158"/>
      <c r="M223" s="5"/>
      <c r="N223" s="158"/>
      <c r="O223" s="5"/>
      <c r="P223" s="158"/>
      <c r="Q223" s="5"/>
      <c r="R223" s="158"/>
      <c r="S223" s="158"/>
      <c r="T223" s="392" t="s">
        <v>6</v>
      </c>
      <c r="U223" s="392"/>
      <c r="V223" s="53"/>
      <c r="W223" s="53"/>
      <c r="X223" s="53"/>
      <c r="Y223" s="53"/>
      <c r="Z223" s="53"/>
      <c r="AS223" s="8"/>
      <c r="AT223" s="8"/>
      <c r="AU223"/>
      <c r="AV223"/>
      <c r="AW223"/>
    </row>
    <row r="224" spans="3:49" s="6" customFormat="1" ht="18">
      <c r="C224"/>
      <c r="D224"/>
      <c r="E224"/>
      <c r="F224" s="213"/>
      <c r="G224"/>
      <c r="H224" s="213"/>
      <c r="I224"/>
      <c r="J224" s="213"/>
      <c r="K224"/>
      <c r="L224" s="213"/>
      <c r="M224"/>
      <c r="N224" s="213"/>
      <c r="O224"/>
      <c r="P224" s="213"/>
      <c r="Q224"/>
      <c r="R224" s="213"/>
      <c r="S224" s="213"/>
      <c r="T224" s="403">
        <f>Eingaben!$AW$80</f>
        <v>181.28571428571428</v>
      </c>
      <c r="U224" s="404"/>
      <c r="V224" s="53"/>
      <c r="W224" s="53"/>
      <c r="X224" s="53"/>
      <c r="Y224" s="53"/>
      <c r="Z224" s="53"/>
      <c r="AS224" s="8"/>
      <c r="AT224" s="8"/>
      <c r="AU224"/>
      <c r="AV224"/>
      <c r="AW224"/>
    </row>
    <row r="225" spans="2:49" s="17" customFormat="1" ht="7.5" customHeight="1" outlineLevel="1" thickBot="1">
      <c r="B225" s="18"/>
      <c r="C225" s="19"/>
      <c r="D225" s="20"/>
      <c r="E225" s="19"/>
      <c r="F225" s="164"/>
      <c r="G225" s="20"/>
      <c r="H225" s="164"/>
      <c r="I225" s="19"/>
      <c r="J225" s="164"/>
      <c r="K225" s="19"/>
      <c r="L225" s="164"/>
      <c r="M225" s="19"/>
      <c r="N225" s="164"/>
      <c r="O225" s="19"/>
      <c r="P225" s="164"/>
      <c r="Q225" s="19"/>
      <c r="R225" s="164"/>
      <c r="S225" s="164"/>
      <c r="T225" s="19"/>
      <c r="U225" s="164"/>
      <c r="V225" s="35"/>
      <c r="W225" s="35"/>
      <c r="X225" s="35"/>
      <c r="Y225" s="35"/>
      <c r="Z225" s="35"/>
      <c r="AA225" s="37"/>
      <c r="AB225" s="35"/>
      <c r="AC225" s="35"/>
      <c r="AD225" s="35"/>
      <c r="AE225" s="35"/>
      <c r="AF225" s="35"/>
      <c r="AG225" s="35"/>
      <c r="AH225" s="35"/>
      <c r="AI225" s="35"/>
      <c r="AJ225" s="35"/>
      <c r="AK225" s="35"/>
      <c r="AL225" s="35"/>
      <c r="AM225" s="35"/>
      <c r="AN225" s="22"/>
      <c r="AO225" s="38"/>
      <c r="AP225" s="22"/>
      <c r="AQ225" s="22"/>
      <c r="AR225" s="23"/>
      <c r="AS225" s="8"/>
      <c r="AT225" s="8"/>
      <c r="AU225"/>
      <c r="AV225"/>
      <c r="AW225"/>
    </row>
    <row r="226" spans="2:49" s="17" customFormat="1" ht="7.5" customHeight="1" outlineLevel="1" thickTop="1">
      <c r="B226" s="24"/>
      <c r="C226" s="25"/>
      <c r="D226" s="26"/>
      <c r="E226" s="25"/>
      <c r="F226" s="216"/>
      <c r="G226" s="26"/>
      <c r="H226" s="168"/>
      <c r="I226" s="26"/>
      <c r="J226" s="168"/>
      <c r="K226" s="25"/>
      <c r="L226" s="168"/>
      <c r="M226" s="25"/>
      <c r="N226" s="168"/>
      <c r="O226" s="25"/>
      <c r="P226" s="168"/>
      <c r="Q226" s="25"/>
      <c r="R226" s="168"/>
      <c r="S226" s="168"/>
      <c r="T226" s="25"/>
      <c r="U226" s="168"/>
      <c r="V226" s="35"/>
      <c r="W226" s="35"/>
      <c r="X226" s="35"/>
      <c r="Y226" s="35"/>
      <c r="Z226" s="35"/>
      <c r="AA226" s="37"/>
      <c r="AB226" s="35"/>
      <c r="AC226" s="35"/>
      <c r="AD226" s="35"/>
      <c r="AE226" s="35"/>
      <c r="AF226" s="35"/>
      <c r="AG226" s="35"/>
      <c r="AH226" s="35"/>
      <c r="AI226" s="35"/>
      <c r="AJ226" s="35"/>
      <c r="AK226" s="35"/>
      <c r="AL226" s="35"/>
      <c r="AM226" s="35"/>
      <c r="AN226" s="22"/>
      <c r="AO226" s="38"/>
      <c r="AP226" s="22"/>
      <c r="AQ226" s="22"/>
      <c r="AR226" s="23"/>
      <c r="AS226" s="8"/>
      <c r="AT226" s="8"/>
      <c r="AU226"/>
      <c r="AV226"/>
      <c r="AW226"/>
    </row>
    <row r="227" spans="2:49" s="17" customFormat="1" ht="20.25" customHeight="1" outlineLevel="1">
      <c r="B227" s="27"/>
      <c r="E227" s="28"/>
      <c r="F227" s="208"/>
      <c r="G227" s="42" t="str">
        <f>G3</f>
        <v>Club - Pokal  Finale 2007</v>
      </c>
      <c r="H227" s="208"/>
      <c r="I227" s="28"/>
      <c r="J227" s="208"/>
      <c r="K227" s="28"/>
      <c r="L227" s="208"/>
      <c r="M227" s="28"/>
      <c r="N227" s="208"/>
      <c r="O227" s="28"/>
      <c r="P227" s="208"/>
      <c r="Q227" s="28"/>
      <c r="R227" s="208"/>
      <c r="S227" s="208"/>
      <c r="T227" s="28"/>
      <c r="U227" s="214"/>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8"/>
      <c r="AR227" s="23"/>
      <c r="AS227" s="8"/>
      <c r="AT227" s="8"/>
      <c r="AU227"/>
      <c r="AV227"/>
      <c r="AW227"/>
    </row>
    <row r="228" spans="2:49" s="17" customFormat="1" ht="12" customHeight="1" outlineLevel="1">
      <c r="B228" s="27"/>
      <c r="C228" s="30">
        <f ca="1">NOW()</f>
        <v>39300.68422534722</v>
      </c>
      <c r="E228" s="29"/>
      <c r="F228" s="217"/>
      <c r="G228" s="29"/>
      <c r="H228" s="176"/>
      <c r="I228" s="29"/>
      <c r="J228" s="176"/>
      <c r="K228" s="31"/>
      <c r="L228" s="176"/>
      <c r="N228" s="176"/>
      <c r="O228" s="29"/>
      <c r="Q228" s="29"/>
      <c r="R228" s="222" t="s">
        <v>252</v>
      </c>
      <c r="S228" s="222"/>
      <c r="T228" s="29"/>
      <c r="U228" s="176"/>
      <c r="V228" s="35"/>
      <c r="W228" s="35"/>
      <c r="X228" s="35"/>
      <c r="Y228" s="35"/>
      <c r="Z228" s="35"/>
      <c r="AA228" s="117"/>
      <c r="AB228" s="117"/>
      <c r="AC228" s="35"/>
      <c r="AD228" s="35"/>
      <c r="AE228" s="35"/>
      <c r="AF228" s="35"/>
      <c r="AG228" s="35"/>
      <c r="AH228" s="35"/>
      <c r="AI228" s="117"/>
      <c r="AJ228" s="35"/>
      <c r="AK228" s="35"/>
      <c r="AL228" s="35"/>
      <c r="AM228" s="35"/>
      <c r="AN228" s="35"/>
      <c r="AO228" s="37"/>
      <c r="AP228" s="35"/>
      <c r="AQ228" s="35"/>
      <c r="AR228" s="23"/>
      <c r="AS228" s="8"/>
      <c r="AT228" s="8"/>
      <c r="AU228"/>
      <c r="AV228"/>
      <c r="AW228"/>
    </row>
    <row r="229" spans="3:49" s="17" customFormat="1" ht="20.25" customHeight="1" outlineLevel="1">
      <c r="C229" s="162">
        <f>C5</f>
        <v>39264</v>
      </c>
      <c r="E229" s="32"/>
      <c r="F229" s="218"/>
      <c r="H229" s="172"/>
      <c r="J229" s="172"/>
      <c r="K229" s="42"/>
      <c r="L229" s="176"/>
      <c r="N229" s="172"/>
      <c r="O229" s="259" t="str">
        <f>O197</f>
        <v>Mainfranken Bowling Bamberg</v>
      </c>
      <c r="P229" s="172"/>
      <c r="R229" s="172"/>
      <c r="S229" s="172"/>
      <c r="T229" s="32"/>
      <c r="U229" s="209"/>
      <c r="V229" s="117"/>
      <c r="W229" s="117"/>
      <c r="X229" s="35"/>
      <c r="Y229" s="117"/>
      <c r="Z229" s="117"/>
      <c r="AA229" s="118"/>
      <c r="AB229" s="119"/>
      <c r="AC229" s="119"/>
      <c r="AD229" s="117"/>
      <c r="AE229" s="119"/>
      <c r="AF229" s="119"/>
      <c r="AG229" s="119"/>
      <c r="AH229" s="119"/>
      <c r="AI229" s="119"/>
      <c r="AJ229" s="119"/>
      <c r="AK229" s="119"/>
      <c r="AL229" s="119"/>
      <c r="AM229" s="119"/>
      <c r="AN229" s="119"/>
      <c r="AO229" s="120"/>
      <c r="AP229" s="121"/>
      <c r="AQ229" s="119"/>
      <c r="AR229" s="122"/>
      <c r="AS229" s="8"/>
      <c r="AT229" s="8"/>
      <c r="AU229"/>
      <c r="AV229"/>
      <c r="AW229"/>
    </row>
    <row r="230" spans="2:247" s="33" customFormat="1" ht="7.5" customHeight="1" outlineLevel="1" thickBot="1">
      <c r="B230" s="34"/>
      <c r="C230" s="35"/>
      <c r="D230" s="36"/>
      <c r="E230" s="35"/>
      <c r="F230" s="210"/>
      <c r="G230" s="36"/>
      <c r="H230" s="210"/>
      <c r="I230" s="35"/>
      <c r="J230" s="210"/>
      <c r="K230" s="35"/>
      <c r="L230" s="210"/>
      <c r="M230" s="35"/>
      <c r="N230" s="210"/>
      <c r="O230" s="35"/>
      <c r="P230" s="210"/>
      <c r="Q230" s="35"/>
      <c r="R230" s="210"/>
      <c r="S230" s="210"/>
      <c r="T230" s="35"/>
      <c r="U230" s="210"/>
      <c r="V230" s="52"/>
      <c r="W230" s="52"/>
      <c r="X230" s="52"/>
      <c r="Y230" s="52"/>
      <c r="Z230" s="52"/>
      <c r="AA230" s="37"/>
      <c r="AB230" s="35"/>
      <c r="AC230" s="35"/>
      <c r="AD230" s="35"/>
      <c r="AE230" s="35"/>
      <c r="AF230" s="35"/>
      <c r="AG230" s="35"/>
      <c r="AH230" s="35"/>
      <c r="AI230" s="35"/>
      <c r="AJ230" s="35"/>
      <c r="AK230" s="35"/>
      <c r="AL230" s="35"/>
      <c r="AM230" s="35"/>
      <c r="AN230" s="22"/>
      <c r="AO230" s="38"/>
      <c r="AP230" s="22"/>
      <c r="AQ230" s="22"/>
      <c r="AR230" s="22"/>
      <c r="AS230" s="8"/>
      <c r="AT230" s="8"/>
      <c r="AU230"/>
      <c r="AV230"/>
      <c r="AW230"/>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s="41"/>
      <c r="DC230" s="41"/>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1"/>
      <c r="EG230" s="41"/>
      <c r="EH230" s="41"/>
      <c r="EI230" s="41"/>
      <c r="EJ230" s="41"/>
      <c r="EK230" s="41"/>
      <c r="EL230" s="41"/>
      <c r="EM230" s="41"/>
      <c r="EN230" s="41"/>
      <c r="EO230" s="41"/>
      <c r="EP230" s="41"/>
      <c r="EQ230" s="41"/>
      <c r="ER230" s="41"/>
      <c r="ES230" s="41"/>
      <c r="ET230" s="41"/>
      <c r="EU230" s="41"/>
      <c r="EV230" s="41"/>
      <c r="EW230" s="41"/>
      <c r="EX230" s="41"/>
      <c r="EY230" s="41"/>
      <c r="EZ230" s="41"/>
      <c r="FA230" s="41"/>
      <c r="FB230" s="41"/>
      <c r="FC230" s="41"/>
      <c r="FD230" s="41"/>
      <c r="FE230" s="41"/>
      <c r="FF230" s="41"/>
      <c r="FG230" s="41"/>
      <c r="FH230" s="41"/>
      <c r="FI230" s="41"/>
      <c r="FJ230" s="41"/>
      <c r="FK230" s="41"/>
      <c r="FL230" s="41"/>
      <c r="FM230" s="41"/>
      <c r="FN230" s="41"/>
      <c r="FO230" s="41"/>
      <c r="FP230" s="41"/>
      <c r="FQ230" s="41"/>
      <c r="FR230" s="41"/>
      <c r="FS230" s="41"/>
      <c r="FT230" s="41"/>
      <c r="FU230" s="41"/>
      <c r="FV230" s="41"/>
      <c r="FW230" s="41"/>
      <c r="FX230" s="41"/>
      <c r="FY230" s="41"/>
      <c r="FZ230" s="41"/>
      <c r="GA230" s="41"/>
      <c r="GB230" s="41"/>
      <c r="GC230" s="41"/>
      <c r="GD230" s="41"/>
      <c r="GE230" s="41"/>
      <c r="GF230" s="41"/>
      <c r="GG230" s="41"/>
      <c r="GH230" s="41"/>
      <c r="GI230" s="41"/>
      <c r="GJ230" s="41"/>
      <c r="GK230" s="41"/>
      <c r="GL230" s="41"/>
      <c r="GM230" s="41"/>
      <c r="GN230" s="41"/>
      <c r="GO230" s="41"/>
      <c r="GP230" s="41"/>
      <c r="GQ230" s="41"/>
      <c r="GR230" s="41"/>
      <c r="GS230" s="41"/>
      <c r="GT230" s="41"/>
      <c r="GU230" s="41"/>
      <c r="GV230" s="41"/>
      <c r="GW230" s="41"/>
      <c r="GX230" s="41"/>
      <c r="GY230" s="41"/>
      <c r="GZ230" s="41"/>
      <c r="HA230" s="41"/>
      <c r="HB230" s="41"/>
      <c r="HC230" s="41"/>
      <c r="HD230" s="41"/>
      <c r="HE230" s="41"/>
      <c r="HF230" s="41"/>
      <c r="HG230" s="41"/>
      <c r="HH230" s="41"/>
      <c r="HI230" s="41"/>
      <c r="HJ230" s="41"/>
      <c r="HK230" s="41"/>
      <c r="HL230" s="41"/>
      <c r="HM230" s="41"/>
      <c r="HN230" s="41"/>
      <c r="HO230" s="41"/>
      <c r="HP230" s="41"/>
      <c r="HQ230" s="41"/>
      <c r="HR230" s="41"/>
      <c r="HS230" s="41"/>
      <c r="HT230" s="41"/>
      <c r="HU230" s="41"/>
      <c r="HV230" s="41"/>
      <c r="HW230" s="41"/>
      <c r="HX230" s="41"/>
      <c r="HY230" s="41"/>
      <c r="HZ230" s="41"/>
      <c r="IA230" s="41"/>
      <c r="IB230" s="41"/>
      <c r="IC230" s="41"/>
      <c r="ID230" s="41"/>
      <c r="IE230" s="41"/>
      <c r="IF230" s="41"/>
      <c r="IG230" s="41"/>
      <c r="IH230" s="41"/>
      <c r="II230" s="41"/>
      <c r="IJ230" s="41"/>
      <c r="IK230" s="41"/>
      <c r="IL230" s="41"/>
      <c r="IM230" s="41"/>
    </row>
    <row r="231" spans="2:247" s="33" customFormat="1" ht="7.5" customHeight="1" outlineLevel="1" thickTop="1">
      <c r="B231" s="24"/>
      <c r="C231" s="25"/>
      <c r="D231" s="39"/>
      <c r="E231" s="25"/>
      <c r="F231" s="168"/>
      <c r="G231" s="39"/>
      <c r="H231" s="168"/>
      <c r="I231" s="25"/>
      <c r="J231" s="168"/>
      <c r="K231" s="25"/>
      <c r="L231" s="168"/>
      <c r="M231" s="25"/>
      <c r="N231" s="168"/>
      <c r="O231" s="25"/>
      <c r="P231" s="168"/>
      <c r="Q231" s="25"/>
      <c r="R231" s="168"/>
      <c r="S231" s="168"/>
      <c r="T231" s="25"/>
      <c r="U231" s="168"/>
      <c r="V231" s="52"/>
      <c r="W231" s="52"/>
      <c r="X231" s="52"/>
      <c r="Y231" s="52"/>
      <c r="Z231" s="52"/>
      <c r="AA231" s="37"/>
      <c r="AB231" s="35"/>
      <c r="AC231" s="35"/>
      <c r="AD231" s="35"/>
      <c r="AE231" s="35"/>
      <c r="AF231" s="35"/>
      <c r="AG231" s="35"/>
      <c r="AH231" s="35"/>
      <c r="AI231" s="35"/>
      <c r="AJ231" s="35"/>
      <c r="AK231" s="35"/>
      <c r="AL231" s="35"/>
      <c r="AM231" s="35"/>
      <c r="AN231" s="22"/>
      <c r="AO231" s="38"/>
      <c r="AP231" s="22"/>
      <c r="AQ231" s="22"/>
      <c r="AR231" s="22"/>
      <c r="AS231" s="8"/>
      <c r="AT231" s="8"/>
      <c r="AU231"/>
      <c r="AV231"/>
      <c r="AW23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s="41"/>
      <c r="DC231" s="41"/>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41"/>
      <c r="DZ231" s="41"/>
      <c r="EA231" s="41"/>
      <c r="EB231" s="41"/>
      <c r="EC231" s="41"/>
      <c r="ED231" s="41"/>
      <c r="EE231" s="41"/>
      <c r="EF231" s="41"/>
      <c r="EG231" s="41"/>
      <c r="EH231" s="41"/>
      <c r="EI231" s="41"/>
      <c r="EJ231" s="41"/>
      <c r="EK231" s="41"/>
      <c r="EL231" s="41"/>
      <c r="EM231" s="41"/>
      <c r="EN231" s="41"/>
      <c r="EO231" s="41"/>
      <c r="EP231" s="41"/>
      <c r="EQ231" s="41"/>
      <c r="ER231" s="41"/>
      <c r="ES231" s="41"/>
      <c r="ET231" s="41"/>
      <c r="EU231" s="41"/>
      <c r="EV231" s="41"/>
      <c r="EW231" s="41"/>
      <c r="EX231" s="41"/>
      <c r="EY231" s="41"/>
      <c r="EZ231" s="41"/>
      <c r="FA231" s="41"/>
      <c r="FB231" s="41"/>
      <c r="FC231" s="41"/>
      <c r="FD231" s="41"/>
      <c r="FE231" s="41"/>
      <c r="FF231" s="41"/>
      <c r="FG231" s="41"/>
      <c r="FH231" s="41"/>
      <c r="FI231" s="41"/>
      <c r="FJ231" s="41"/>
      <c r="FK231" s="41"/>
      <c r="FL231" s="41"/>
      <c r="FM231" s="41"/>
      <c r="FN231" s="41"/>
      <c r="FO231" s="41"/>
      <c r="FP231" s="41"/>
      <c r="FQ231" s="41"/>
      <c r="FR231" s="41"/>
      <c r="FS231" s="41"/>
      <c r="FT231" s="41"/>
      <c r="FU231" s="41"/>
      <c r="FV231" s="41"/>
      <c r="FW231" s="41"/>
      <c r="FX231" s="41"/>
      <c r="FY231" s="41"/>
      <c r="FZ231" s="41"/>
      <c r="GA231" s="41"/>
      <c r="GB231" s="41"/>
      <c r="GC231" s="41"/>
      <c r="GD231" s="41"/>
      <c r="GE231" s="41"/>
      <c r="GF231" s="41"/>
      <c r="GG231" s="41"/>
      <c r="GH231" s="41"/>
      <c r="GI231" s="41"/>
      <c r="GJ231" s="41"/>
      <c r="GK231" s="41"/>
      <c r="GL231" s="41"/>
      <c r="GM231" s="41"/>
      <c r="GN231" s="41"/>
      <c r="GO231" s="41"/>
      <c r="GP231" s="41"/>
      <c r="GQ231" s="41"/>
      <c r="GR231" s="41"/>
      <c r="GS231" s="41"/>
      <c r="GT231" s="41"/>
      <c r="GU231" s="41"/>
      <c r="GV231" s="41"/>
      <c r="GW231" s="41"/>
      <c r="GX231" s="41"/>
      <c r="GY231" s="41"/>
      <c r="GZ231" s="41"/>
      <c r="HA231" s="41"/>
      <c r="HB231" s="41"/>
      <c r="HC231" s="41"/>
      <c r="HD231" s="41"/>
      <c r="HE231" s="41"/>
      <c r="HF231" s="41"/>
      <c r="HG231" s="41"/>
      <c r="HH231" s="41"/>
      <c r="HI231" s="41"/>
      <c r="HJ231" s="41"/>
      <c r="HK231" s="41"/>
      <c r="HL231" s="41"/>
      <c r="HM231" s="41"/>
      <c r="HN231" s="41"/>
      <c r="HO231" s="41"/>
      <c r="HP231" s="41"/>
      <c r="HQ231" s="41"/>
      <c r="HR231" s="41"/>
      <c r="HS231" s="41"/>
      <c r="HT231" s="41"/>
      <c r="HU231" s="41"/>
      <c r="HV231" s="41"/>
      <c r="HW231" s="41"/>
      <c r="HX231" s="41"/>
      <c r="HY231" s="41"/>
      <c r="HZ231" s="41"/>
      <c r="IA231" s="41"/>
      <c r="IB231" s="41"/>
      <c r="IC231" s="41"/>
      <c r="ID231" s="41"/>
      <c r="IE231" s="41"/>
      <c r="IF231" s="41"/>
      <c r="IG231" s="41"/>
      <c r="IH231" s="41"/>
      <c r="II231" s="41"/>
      <c r="IJ231" s="41"/>
      <c r="IK231" s="41"/>
      <c r="IL231" s="41"/>
      <c r="IM231" s="41"/>
    </row>
    <row r="232" spans="2:247" s="149" customFormat="1" ht="28.5" outlineLevel="1">
      <c r="B232" s="147"/>
      <c r="C232" s="148" t="s">
        <v>32</v>
      </c>
      <c r="E232" s="150"/>
      <c r="F232" s="219"/>
      <c r="G232" s="148" t="str">
        <f>G8</f>
        <v>Gruppe 2</v>
      </c>
      <c r="H232" s="211"/>
      <c r="J232" s="221"/>
      <c r="K232" s="150"/>
      <c r="L232" s="211"/>
      <c r="M232" s="150"/>
      <c r="N232" s="221"/>
      <c r="P232" s="221"/>
      <c r="R232" s="221"/>
      <c r="S232" s="221"/>
      <c r="T232" s="150"/>
      <c r="U232" s="211"/>
      <c r="V232" s="147"/>
      <c r="W232" s="147"/>
      <c r="X232" s="147"/>
      <c r="Y232" s="147"/>
      <c r="Z232" s="147"/>
      <c r="AA232" s="151"/>
      <c r="AB232" s="150"/>
      <c r="AC232" s="150"/>
      <c r="AD232" s="150"/>
      <c r="AE232" s="150"/>
      <c r="AF232" s="150"/>
      <c r="AG232" s="150"/>
      <c r="AH232" s="150"/>
      <c r="AI232" s="150"/>
      <c r="AJ232" s="150"/>
      <c r="AK232" s="150"/>
      <c r="AL232" s="150"/>
      <c r="AM232" s="150"/>
      <c r="AN232" s="152"/>
      <c r="AO232" s="153"/>
      <c r="AP232" s="152"/>
      <c r="AQ232" s="152"/>
      <c r="AR232" s="152"/>
      <c r="AS232" s="154"/>
      <c r="AT232" s="154"/>
      <c r="AU232" s="155"/>
      <c r="AV232" s="155"/>
      <c r="AW232" s="155"/>
      <c r="AX232" s="156"/>
      <c r="AY232" s="156"/>
      <c r="AZ232" s="156"/>
      <c r="BA232" s="156"/>
      <c r="BB232" s="156"/>
      <c r="BC232" s="156"/>
      <c r="BD232" s="156"/>
      <c r="BE232" s="156"/>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c r="CD232" s="156"/>
      <c r="CE232" s="156"/>
      <c r="CF232" s="156"/>
      <c r="CG232" s="156"/>
      <c r="CH232" s="156"/>
      <c r="CI232" s="156"/>
      <c r="CJ232" s="156"/>
      <c r="CK232" s="156"/>
      <c r="CL232" s="156"/>
      <c r="CM232" s="156"/>
      <c r="CN232" s="156"/>
      <c r="CO232" s="156"/>
      <c r="CP232" s="156"/>
      <c r="CQ232" s="156"/>
      <c r="CR232" s="156"/>
      <c r="CS232" s="156"/>
      <c r="CT232" s="156"/>
      <c r="CU232" s="156"/>
      <c r="CV232" s="156"/>
      <c r="CW232" s="156"/>
      <c r="CX232" s="156"/>
      <c r="CY232" s="156"/>
      <c r="CZ232" s="156"/>
      <c r="DA232" s="156"/>
      <c r="DB232" s="156"/>
      <c r="DC232" s="156"/>
      <c r="DD232" s="156"/>
      <c r="DE232" s="156"/>
      <c r="DF232" s="156"/>
      <c r="DG232" s="156"/>
      <c r="DH232" s="156"/>
      <c r="DI232" s="156"/>
      <c r="DJ232" s="156"/>
      <c r="DK232" s="156"/>
      <c r="DL232" s="156"/>
      <c r="DM232" s="156"/>
      <c r="DN232" s="156"/>
      <c r="DO232" s="156"/>
      <c r="DP232" s="156"/>
      <c r="DQ232" s="156"/>
      <c r="DR232" s="156"/>
      <c r="DS232" s="156"/>
      <c r="DT232" s="156"/>
      <c r="DU232" s="156"/>
      <c r="DV232" s="156"/>
      <c r="DW232" s="156"/>
      <c r="DX232" s="156"/>
      <c r="DY232" s="156"/>
      <c r="DZ232" s="156"/>
      <c r="EA232" s="156"/>
      <c r="EB232" s="156"/>
      <c r="EC232" s="156"/>
      <c r="ED232" s="156"/>
      <c r="EE232" s="156"/>
      <c r="EF232" s="156"/>
      <c r="EG232" s="156"/>
      <c r="EH232" s="156"/>
      <c r="EI232" s="156"/>
      <c r="EJ232" s="156"/>
      <c r="EK232" s="156"/>
      <c r="EL232" s="156"/>
      <c r="EM232" s="156"/>
      <c r="EN232" s="156"/>
      <c r="EO232" s="156"/>
      <c r="EP232" s="156"/>
      <c r="EQ232" s="156"/>
      <c r="ER232" s="156"/>
      <c r="ES232" s="156"/>
      <c r="ET232" s="156"/>
      <c r="EU232" s="156"/>
      <c r="EV232" s="156"/>
      <c r="EW232" s="156"/>
      <c r="EX232" s="156"/>
      <c r="EY232" s="156"/>
      <c r="EZ232" s="156"/>
      <c r="FA232" s="156"/>
      <c r="FB232" s="156"/>
      <c r="FC232" s="156"/>
      <c r="FD232" s="156"/>
      <c r="FE232" s="156"/>
      <c r="FF232" s="156"/>
      <c r="FG232" s="156"/>
      <c r="FH232" s="156"/>
      <c r="FI232" s="156"/>
      <c r="FJ232" s="156"/>
      <c r="FK232" s="156"/>
      <c r="FL232" s="156"/>
      <c r="FM232" s="156"/>
      <c r="FN232" s="156"/>
      <c r="FO232" s="156"/>
      <c r="FP232" s="156"/>
      <c r="FQ232" s="156"/>
      <c r="FR232" s="156"/>
      <c r="FS232" s="156"/>
      <c r="FT232" s="156"/>
      <c r="FU232" s="156"/>
      <c r="FV232" s="156"/>
      <c r="FW232" s="156"/>
      <c r="FX232" s="156"/>
      <c r="FY232" s="156"/>
      <c r="FZ232" s="156"/>
      <c r="GA232" s="156"/>
      <c r="GB232" s="156"/>
      <c r="GC232" s="156"/>
      <c r="GD232" s="156"/>
      <c r="GE232" s="156"/>
      <c r="GF232" s="156"/>
      <c r="GG232" s="156"/>
      <c r="GH232" s="156"/>
      <c r="GI232" s="156"/>
      <c r="GJ232" s="156"/>
      <c r="GK232" s="156"/>
      <c r="GL232" s="156"/>
      <c r="GM232" s="156"/>
      <c r="GN232" s="156"/>
      <c r="GO232" s="156"/>
      <c r="GP232" s="156"/>
      <c r="GQ232" s="156"/>
      <c r="GR232" s="156"/>
      <c r="GS232" s="156"/>
      <c r="GT232" s="156"/>
      <c r="GU232" s="156"/>
      <c r="GV232" s="156"/>
      <c r="GW232" s="156"/>
      <c r="GX232" s="156"/>
      <c r="GY232" s="156"/>
      <c r="GZ232" s="156"/>
      <c r="HA232" s="156"/>
      <c r="HB232" s="156"/>
      <c r="HC232" s="156"/>
      <c r="HD232" s="156"/>
      <c r="HE232" s="156"/>
      <c r="HF232" s="156"/>
      <c r="HG232" s="156"/>
      <c r="HH232" s="156"/>
      <c r="HI232" s="156"/>
      <c r="HJ232" s="156"/>
      <c r="HK232" s="156"/>
      <c r="HL232" s="156"/>
      <c r="HM232" s="156"/>
      <c r="HN232" s="156"/>
      <c r="HO232" s="156"/>
      <c r="HP232" s="156"/>
      <c r="HQ232" s="156"/>
      <c r="HR232" s="156"/>
      <c r="HS232" s="156"/>
      <c r="HT232" s="156"/>
      <c r="HU232" s="156"/>
      <c r="HV232" s="156"/>
      <c r="HW232" s="156"/>
      <c r="HX232" s="156"/>
      <c r="HY232" s="156"/>
      <c r="HZ232" s="156"/>
      <c r="IA232" s="156"/>
      <c r="IB232" s="156"/>
      <c r="IC232" s="156"/>
      <c r="ID232" s="156"/>
      <c r="IE232" s="156"/>
      <c r="IF232" s="156"/>
      <c r="IG232" s="156"/>
      <c r="IH232" s="156"/>
      <c r="II232" s="156"/>
      <c r="IJ232" s="156"/>
      <c r="IK232" s="156"/>
      <c r="IL232" s="156"/>
      <c r="IM232" s="156"/>
    </row>
    <row r="233" spans="2:247" s="33" customFormat="1" ht="7.5" customHeight="1" outlineLevel="1" thickBot="1">
      <c r="B233" s="18"/>
      <c r="C233" s="19"/>
      <c r="D233" s="20"/>
      <c r="E233" s="19"/>
      <c r="F233" s="164"/>
      <c r="G233" s="20"/>
      <c r="H233" s="164"/>
      <c r="I233" s="19"/>
      <c r="J233" s="164"/>
      <c r="K233" s="19"/>
      <c r="L233" s="164"/>
      <c r="M233" s="19"/>
      <c r="N233" s="164"/>
      <c r="O233" s="19"/>
      <c r="P233" s="164"/>
      <c r="Q233" s="19"/>
      <c r="R233" s="164"/>
      <c r="S233" s="164"/>
      <c r="T233" s="19"/>
      <c r="U233" s="164"/>
      <c r="V233" s="52"/>
      <c r="W233" s="52"/>
      <c r="X233" s="52"/>
      <c r="Y233" s="52"/>
      <c r="Z233" s="52"/>
      <c r="AA233" s="37"/>
      <c r="AB233" s="35"/>
      <c r="AC233" s="35"/>
      <c r="AD233" s="35"/>
      <c r="AE233" s="35"/>
      <c r="AF233" s="35"/>
      <c r="AG233" s="35"/>
      <c r="AH233" s="35"/>
      <c r="AI233" s="35"/>
      <c r="AJ233" s="35"/>
      <c r="AK233" s="35"/>
      <c r="AL233" s="35"/>
      <c r="AM233" s="35"/>
      <c r="AN233" s="22"/>
      <c r="AO233" s="38"/>
      <c r="AP233" s="22"/>
      <c r="AQ233" s="22"/>
      <c r="AR233" s="22"/>
      <c r="AS233" s="8"/>
      <c r="AT233" s="8"/>
      <c r="AU233"/>
      <c r="AV233"/>
      <c r="AW233"/>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c r="DA233" s="41"/>
      <c r="DB233" s="41"/>
      <c r="DC233" s="41"/>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41"/>
      <c r="DZ233" s="41"/>
      <c r="EA233" s="41"/>
      <c r="EB233" s="41"/>
      <c r="EC233" s="41"/>
      <c r="ED233" s="41"/>
      <c r="EE233" s="41"/>
      <c r="EF233" s="41"/>
      <c r="EG233" s="41"/>
      <c r="EH233" s="41"/>
      <c r="EI233" s="41"/>
      <c r="EJ233" s="41"/>
      <c r="EK233" s="41"/>
      <c r="EL233" s="41"/>
      <c r="EM233" s="41"/>
      <c r="EN233" s="41"/>
      <c r="EO233" s="41"/>
      <c r="EP233" s="41"/>
      <c r="EQ233" s="41"/>
      <c r="ER233" s="41"/>
      <c r="ES233" s="41"/>
      <c r="ET233" s="41"/>
      <c r="EU233" s="41"/>
      <c r="EV233" s="41"/>
      <c r="EW233" s="41"/>
      <c r="EX233" s="41"/>
      <c r="EY233" s="41"/>
      <c r="EZ233" s="41"/>
      <c r="FA233" s="41"/>
      <c r="FB233" s="41"/>
      <c r="FC233" s="41"/>
      <c r="FD233" s="41"/>
      <c r="FE233" s="41"/>
      <c r="FF233" s="41"/>
      <c r="FG233" s="41"/>
      <c r="FH233" s="41"/>
      <c r="FI233" s="41"/>
      <c r="FJ233" s="41"/>
      <c r="FK233" s="41"/>
      <c r="FL233" s="41"/>
      <c r="FM233" s="41"/>
      <c r="FN233" s="41"/>
      <c r="FO233" s="41"/>
      <c r="FP233" s="41"/>
      <c r="FQ233" s="41"/>
      <c r="FR233" s="41"/>
      <c r="FS233" s="41"/>
      <c r="FT233" s="41"/>
      <c r="FU233" s="41"/>
      <c r="FV233" s="41"/>
      <c r="FW233" s="41"/>
      <c r="FX233" s="41"/>
      <c r="FY233" s="41"/>
      <c r="FZ233" s="41"/>
      <c r="GA233" s="41"/>
      <c r="GB233" s="41"/>
      <c r="GC233" s="41"/>
      <c r="GD233" s="41"/>
      <c r="GE233" s="41"/>
      <c r="GF233" s="41"/>
      <c r="GG233" s="41"/>
      <c r="GH233" s="41"/>
      <c r="GI233" s="41"/>
      <c r="GJ233" s="41"/>
      <c r="GK233" s="41"/>
      <c r="GL233" s="41"/>
      <c r="GM233" s="41"/>
      <c r="GN233" s="41"/>
      <c r="GO233" s="41"/>
      <c r="GP233" s="41"/>
      <c r="GQ233" s="41"/>
      <c r="GR233" s="41"/>
      <c r="GS233" s="41"/>
      <c r="GT233" s="41"/>
      <c r="GU233" s="41"/>
      <c r="GV233" s="41"/>
      <c r="GW233" s="41"/>
      <c r="GX233" s="41"/>
      <c r="GY233" s="41"/>
      <c r="GZ233" s="41"/>
      <c r="HA233" s="41"/>
      <c r="HB233" s="41"/>
      <c r="HC233" s="41"/>
      <c r="HD233" s="41"/>
      <c r="HE233" s="41"/>
      <c r="HF233" s="41"/>
      <c r="HG233" s="41"/>
      <c r="HH233" s="41"/>
      <c r="HI233" s="41"/>
      <c r="HJ233" s="41"/>
      <c r="HK233" s="41"/>
      <c r="HL233" s="41"/>
      <c r="HM233" s="41"/>
      <c r="HN233" s="41"/>
      <c r="HO233" s="41"/>
      <c r="HP233" s="41"/>
      <c r="HQ233" s="41"/>
      <c r="HR233" s="41"/>
      <c r="HS233" s="41"/>
      <c r="HT233" s="41"/>
      <c r="HU233" s="41"/>
      <c r="HV233" s="41"/>
      <c r="HW233" s="41"/>
      <c r="HX233" s="41"/>
      <c r="HY233" s="41"/>
      <c r="HZ233" s="41"/>
      <c r="IA233" s="41"/>
      <c r="IB233" s="41"/>
      <c r="IC233" s="41"/>
      <c r="ID233" s="41"/>
      <c r="IE233" s="41"/>
      <c r="IF233" s="41"/>
      <c r="IG233" s="41"/>
      <c r="IH233" s="41"/>
      <c r="II233" s="41"/>
      <c r="IJ233" s="41"/>
      <c r="IK233" s="41"/>
      <c r="IL233" s="41"/>
      <c r="IM233" s="41"/>
    </row>
    <row r="234" spans="2:247" s="33" customFormat="1" ht="7.5" customHeight="1" thickTop="1">
      <c r="B234" s="34"/>
      <c r="C234" s="35"/>
      <c r="D234" s="36"/>
      <c r="E234" s="35"/>
      <c r="F234" s="210"/>
      <c r="G234" s="36"/>
      <c r="H234" s="210"/>
      <c r="I234" s="35"/>
      <c r="J234" s="210"/>
      <c r="K234" s="35"/>
      <c r="L234" s="210"/>
      <c r="M234" s="35"/>
      <c r="N234" s="210"/>
      <c r="O234" s="35"/>
      <c r="P234" s="210"/>
      <c r="Q234" s="35"/>
      <c r="R234" s="210"/>
      <c r="S234" s="210"/>
      <c r="T234" s="35"/>
      <c r="U234" s="210"/>
      <c r="V234" s="52"/>
      <c r="W234" s="52"/>
      <c r="X234" s="52"/>
      <c r="Y234" s="52"/>
      <c r="Z234" s="52"/>
      <c r="AA234" s="37"/>
      <c r="AB234" s="35"/>
      <c r="AC234" s="35"/>
      <c r="AD234" s="35"/>
      <c r="AE234" s="35"/>
      <c r="AF234" s="35"/>
      <c r="AG234" s="35"/>
      <c r="AH234" s="35"/>
      <c r="AI234" s="35"/>
      <c r="AJ234" s="35"/>
      <c r="AK234" s="35"/>
      <c r="AL234" s="35"/>
      <c r="AM234" s="35"/>
      <c r="AN234" s="22"/>
      <c r="AO234" s="38"/>
      <c r="AP234" s="22"/>
      <c r="AQ234" s="22"/>
      <c r="AR234" s="22"/>
      <c r="AS234" s="8"/>
      <c r="AT234" s="8"/>
      <c r="AU234"/>
      <c r="AV234"/>
      <c r="AW234"/>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41"/>
      <c r="CP234" s="41"/>
      <c r="CQ234" s="41"/>
      <c r="CR234" s="41"/>
      <c r="CS234" s="41"/>
      <c r="CT234" s="41"/>
      <c r="CU234" s="41"/>
      <c r="CV234" s="41"/>
      <c r="CW234" s="41"/>
      <c r="CX234" s="41"/>
      <c r="CY234" s="41"/>
      <c r="CZ234" s="41"/>
      <c r="DA234" s="41"/>
      <c r="DB234" s="41"/>
      <c r="DC234" s="41"/>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41"/>
      <c r="DZ234" s="41"/>
      <c r="EA234" s="41"/>
      <c r="EB234" s="41"/>
      <c r="EC234" s="41"/>
      <c r="ED234" s="41"/>
      <c r="EE234" s="41"/>
      <c r="EF234" s="41"/>
      <c r="EG234" s="41"/>
      <c r="EH234" s="41"/>
      <c r="EI234" s="41"/>
      <c r="EJ234" s="41"/>
      <c r="EK234" s="41"/>
      <c r="EL234" s="41"/>
      <c r="EM234" s="41"/>
      <c r="EN234" s="41"/>
      <c r="EO234" s="41"/>
      <c r="EP234" s="41"/>
      <c r="EQ234" s="41"/>
      <c r="ER234" s="41"/>
      <c r="ES234" s="41"/>
      <c r="ET234" s="41"/>
      <c r="EU234" s="41"/>
      <c r="EV234" s="41"/>
      <c r="EW234" s="41"/>
      <c r="EX234" s="41"/>
      <c r="EY234" s="41"/>
      <c r="EZ234" s="41"/>
      <c r="FA234" s="41"/>
      <c r="FB234" s="41"/>
      <c r="FC234" s="41"/>
      <c r="FD234" s="41"/>
      <c r="FE234" s="41"/>
      <c r="FF234" s="41"/>
      <c r="FG234" s="41"/>
      <c r="FH234" s="41"/>
      <c r="FI234" s="41"/>
      <c r="FJ234" s="41"/>
      <c r="FK234" s="41"/>
      <c r="FL234" s="41"/>
      <c r="FM234" s="41"/>
      <c r="FN234" s="41"/>
      <c r="FO234" s="41"/>
      <c r="FP234" s="41"/>
      <c r="FQ234" s="41"/>
      <c r="FR234" s="41"/>
      <c r="FS234" s="41"/>
      <c r="FT234" s="41"/>
      <c r="FU234" s="41"/>
      <c r="FV234" s="41"/>
      <c r="FW234" s="41"/>
      <c r="FX234" s="41"/>
      <c r="FY234" s="41"/>
      <c r="FZ234" s="41"/>
      <c r="GA234" s="41"/>
      <c r="GB234" s="41"/>
      <c r="GC234" s="41"/>
      <c r="GD234" s="41"/>
      <c r="GE234" s="41"/>
      <c r="GF234" s="41"/>
      <c r="GG234" s="41"/>
      <c r="GH234" s="41"/>
      <c r="GI234" s="41"/>
      <c r="GJ234" s="41"/>
      <c r="GK234" s="41"/>
      <c r="GL234" s="41"/>
      <c r="GM234" s="41"/>
      <c r="GN234" s="41"/>
      <c r="GO234" s="41"/>
      <c r="GP234" s="41"/>
      <c r="GQ234" s="41"/>
      <c r="GR234" s="41"/>
      <c r="GS234" s="41"/>
      <c r="GT234" s="41"/>
      <c r="GU234" s="41"/>
      <c r="GV234" s="41"/>
      <c r="GW234" s="41"/>
      <c r="GX234" s="41"/>
      <c r="GY234" s="41"/>
      <c r="GZ234" s="41"/>
      <c r="HA234" s="41"/>
      <c r="HB234" s="41"/>
      <c r="HC234" s="41"/>
      <c r="HD234" s="41"/>
      <c r="HE234" s="41"/>
      <c r="HF234" s="41"/>
      <c r="HG234" s="41"/>
      <c r="HH234" s="41"/>
      <c r="HI234" s="41"/>
      <c r="HJ234" s="41"/>
      <c r="HK234" s="41"/>
      <c r="HL234" s="41"/>
      <c r="HM234" s="41"/>
      <c r="HN234" s="41"/>
      <c r="HO234" s="41"/>
      <c r="HP234" s="41"/>
      <c r="HQ234" s="41"/>
      <c r="HR234" s="41"/>
      <c r="HS234" s="41"/>
      <c r="HT234" s="41"/>
      <c r="HU234" s="41"/>
      <c r="HV234" s="41"/>
      <c r="HW234" s="41"/>
      <c r="HX234" s="41"/>
      <c r="HY234" s="41"/>
      <c r="HZ234" s="41"/>
      <c r="IA234" s="41"/>
      <c r="IB234" s="41"/>
      <c r="IC234" s="41"/>
      <c r="ID234" s="41"/>
      <c r="IE234" s="41"/>
      <c r="IF234" s="41"/>
      <c r="IG234" s="41"/>
      <c r="IH234" s="41"/>
      <c r="II234" s="41"/>
      <c r="IJ234" s="41"/>
      <c r="IK234" s="41"/>
      <c r="IL234" s="41"/>
      <c r="IM234" s="41"/>
    </row>
    <row r="235" spans="2:49" s="4" customFormat="1" ht="18">
      <c r="B235" s="2" t="s">
        <v>29</v>
      </c>
      <c r="C235" s="65"/>
      <c r="D235" s="112" t="s">
        <v>0</v>
      </c>
      <c r="E235" s="392">
        <f>Robin!$AG$2</f>
        <v>13</v>
      </c>
      <c r="F235" s="392"/>
      <c r="G235" s="392">
        <f>Robin!$AD$2</f>
        <v>11</v>
      </c>
      <c r="H235" s="392"/>
      <c r="I235" s="392">
        <f>Robin!$X$2</f>
        <v>7</v>
      </c>
      <c r="J235" s="392"/>
      <c r="K235" s="392">
        <f>Robin!$AC$2</f>
        <v>10</v>
      </c>
      <c r="L235" s="392"/>
      <c r="M235" s="392">
        <f>Robin!$AI$2</f>
        <v>14</v>
      </c>
      <c r="N235" s="392"/>
      <c r="O235" s="392">
        <f>Robin!$AA$2</f>
        <v>9</v>
      </c>
      <c r="P235" s="392"/>
      <c r="Q235" s="392">
        <f>Robin!$Z$2</f>
        <v>8</v>
      </c>
      <c r="R235" s="392"/>
      <c r="S235" s="5"/>
      <c r="T235" s="2"/>
      <c r="U235" s="212"/>
      <c r="V235" s="53"/>
      <c r="W235" s="53"/>
      <c r="X235" s="53"/>
      <c r="Y235" s="53"/>
      <c r="Z235" s="53"/>
      <c r="AA235" s="6"/>
      <c r="AB235" s="6"/>
      <c r="AC235" s="6"/>
      <c r="AD235" s="6"/>
      <c r="AE235" s="6"/>
      <c r="AF235" s="6"/>
      <c r="AG235" s="6"/>
      <c r="AH235" s="6"/>
      <c r="AI235" s="6"/>
      <c r="AJ235" s="6"/>
      <c r="AK235" s="6"/>
      <c r="AL235" s="6"/>
      <c r="AM235" s="6"/>
      <c r="AN235" s="6"/>
      <c r="AO235" s="6"/>
      <c r="AP235" s="6"/>
      <c r="AQ235" s="6"/>
      <c r="AR235" s="6"/>
      <c r="AS235" s="8"/>
      <c r="AT235" s="8"/>
      <c r="AU235"/>
      <c r="AV235"/>
      <c r="AW235"/>
    </row>
    <row r="236" spans="3:49" s="4" customFormat="1" ht="21" customHeight="1">
      <c r="C236" s="66"/>
      <c r="D236" s="113"/>
      <c r="E236" s="400" t="str">
        <f>Robin!$U$3</f>
        <v>Schanzer Ingolstadt</v>
      </c>
      <c r="F236" s="394"/>
      <c r="G236" s="400" t="str">
        <f>Robin!$U$33</f>
        <v>Comet Nürnberg 1</v>
      </c>
      <c r="H236" s="394"/>
      <c r="I236" s="400" t="str">
        <f>Robin!$U$39</f>
        <v>DJK Rimpar 1</v>
      </c>
      <c r="J236" s="394"/>
      <c r="K236" s="400" t="str">
        <f>Robin!$U$9</f>
        <v>Bayerland München 1</v>
      </c>
      <c r="L236" s="394"/>
      <c r="M236" s="400" t="str">
        <f>Robin!$U$27</f>
        <v>RW Lichtenhof Stein 1</v>
      </c>
      <c r="N236" s="394"/>
      <c r="O236" s="400" t="str">
        <f>Robin!$U$15</f>
        <v>Highroller Rosenheim 2</v>
      </c>
      <c r="P236" s="394"/>
      <c r="Q236" s="400" t="str">
        <f>Robin!$U$21</f>
        <v>Münchner Kindl</v>
      </c>
      <c r="R236" s="394"/>
      <c r="S236" s="262"/>
      <c r="U236" s="212"/>
      <c r="V236" s="53"/>
      <c r="W236" s="53"/>
      <c r="X236" s="53"/>
      <c r="Y236" s="53"/>
      <c r="Z236" s="53"/>
      <c r="AA236" s="6"/>
      <c r="AB236" s="6"/>
      <c r="AC236" s="6"/>
      <c r="AD236" s="6"/>
      <c r="AE236" s="6"/>
      <c r="AF236" s="6"/>
      <c r="AG236" s="6"/>
      <c r="AH236" s="6"/>
      <c r="AI236" s="6"/>
      <c r="AJ236" s="6"/>
      <c r="AK236" s="6"/>
      <c r="AL236" s="6"/>
      <c r="AM236" s="6"/>
      <c r="AN236" s="6"/>
      <c r="AO236" s="6"/>
      <c r="AP236" s="6"/>
      <c r="AQ236" s="6"/>
      <c r="AR236" s="6"/>
      <c r="AS236" s="8"/>
      <c r="AT236" s="8"/>
      <c r="AU236"/>
      <c r="AV236"/>
      <c r="AW236"/>
    </row>
    <row r="237" spans="3:49" s="4" customFormat="1" ht="21" customHeight="1">
      <c r="C237" s="2"/>
      <c r="D237" s="113"/>
      <c r="E237" s="401"/>
      <c r="F237" s="396"/>
      <c r="G237" s="401"/>
      <c r="H237" s="396"/>
      <c r="I237" s="401"/>
      <c r="J237" s="396"/>
      <c r="K237" s="401"/>
      <c r="L237" s="396"/>
      <c r="M237" s="401"/>
      <c r="N237" s="396"/>
      <c r="O237" s="401"/>
      <c r="P237" s="396"/>
      <c r="Q237" s="401"/>
      <c r="R237" s="396"/>
      <c r="S237" s="262"/>
      <c r="U237" s="212"/>
      <c r="V237" s="53"/>
      <c r="W237" s="53"/>
      <c r="X237" s="53"/>
      <c r="Y237" s="53"/>
      <c r="Z237" s="53"/>
      <c r="AA237" s="6"/>
      <c r="AB237" s="6"/>
      <c r="AC237" s="6"/>
      <c r="AD237" s="6"/>
      <c r="AE237" s="6"/>
      <c r="AF237" s="6"/>
      <c r="AG237" s="6"/>
      <c r="AH237" s="6"/>
      <c r="AI237" s="6"/>
      <c r="AJ237" s="6"/>
      <c r="AK237" s="6"/>
      <c r="AL237" s="6"/>
      <c r="AM237" s="6"/>
      <c r="AN237" s="6"/>
      <c r="AO237" s="6"/>
      <c r="AP237" s="6"/>
      <c r="AQ237" s="6"/>
      <c r="AR237" s="6"/>
      <c r="AS237" s="8"/>
      <c r="AT237" s="8"/>
      <c r="AU237"/>
      <c r="AV237"/>
      <c r="AW237"/>
    </row>
    <row r="238" spans="3:49" s="4" customFormat="1" ht="21" customHeight="1">
      <c r="C238" s="2"/>
      <c r="D238" s="113"/>
      <c r="E238" s="401"/>
      <c r="F238" s="396"/>
      <c r="G238" s="401"/>
      <c r="H238" s="396"/>
      <c r="I238" s="401"/>
      <c r="J238" s="396"/>
      <c r="K238" s="401"/>
      <c r="L238" s="396"/>
      <c r="M238" s="401"/>
      <c r="N238" s="396"/>
      <c r="O238" s="401"/>
      <c r="P238" s="396"/>
      <c r="Q238" s="401"/>
      <c r="R238" s="396"/>
      <c r="S238" s="262"/>
      <c r="U238" s="212"/>
      <c r="V238" s="53"/>
      <c r="W238" s="53"/>
      <c r="X238" s="53"/>
      <c r="Y238" s="53"/>
      <c r="Z238" s="53"/>
      <c r="AA238" s="6"/>
      <c r="AB238" s="6"/>
      <c r="AC238" s="6"/>
      <c r="AD238" s="6"/>
      <c r="AE238" s="6"/>
      <c r="AF238" s="6"/>
      <c r="AG238" s="6"/>
      <c r="AH238" s="6"/>
      <c r="AI238" s="6"/>
      <c r="AJ238" s="6"/>
      <c r="AK238" s="6"/>
      <c r="AL238" s="6"/>
      <c r="AM238" s="6"/>
      <c r="AN238" s="6"/>
      <c r="AO238" s="6"/>
      <c r="AP238" s="6"/>
      <c r="AQ238" s="6"/>
      <c r="AR238" s="6"/>
      <c r="AS238" s="8"/>
      <c r="AT238" s="8"/>
      <c r="AU238"/>
      <c r="AV238"/>
      <c r="AW238"/>
    </row>
    <row r="239" spans="4:49" s="4" customFormat="1" ht="21" customHeight="1">
      <c r="D239" s="113"/>
      <c r="E239" s="401"/>
      <c r="F239" s="396"/>
      <c r="G239" s="401"/>
      <c r="H239" s="396"/>
      <c r="I239" s="401"/>
      <c r="J239" s="396"/>
      <c r="K239" s="401"/>
      <c r="L239" s="396"/>
      <c r="M239" s="401"/>
      <c r="N239" s="396"/>
      <c r="O239" s="401"/>
      <c r="P239" s="396"/>
      <c r="Q239" s="401"/>
      <c r="R239" s="396"/>
      <c r="S239" s="262"/>
      <c r="U239" s="212"/>
      <c r="V239" s="53"/>
      <c r="W239" s="53"/>
      <c r="X239" s="53"/>
      <c r="Y239" s="53"/>
      <c r="Z239" s="53"/>
      <c r="AA239" s="6"/>
      <c r="AB239" s="6"/>
      <c r="AC239" s="6"/>
      <c r="AD239" s="6"/>
      <c r="AE239" s="6"/>
      <c r="AF239" s="6"/>
      <c r="AG239" s="6"/>
      <c r="AH239" s="6"/>
      <c r="AI239" s="6"/>
      <c r="AJ239" s="6"/>
      <c r="AK239" s="6"/>
      <c r="AL239" s="6"/>
      <c r="AM239" s="6"/>
      <c r="AN239" s="6"/>
      <c r="AO239" s="6"/>
      <c r="AP239" s="6"/>
      <c r="AQ239" s="6"/>
      <c r="AR239" s="6"/>
      <c r="AS239" s="8"/>
      <c r="AT239" s="8"/>
      <c r="AU239"/>
      <c r="AV239"/>
      <c r="AW239"/>
    </row>
    <row r="240" spans="3:49" s="4" customFormat="1" ht="21" customHeight="1">
      <c r="C240" s="103" t="str">
        <f>Robin!$U$45</f>
        <v>Raubritter Buster</v>
      </c>
      <c r="D240" s="114"/>
      <c r="E240" s="401"/>
      <c r="F240" s="396"/>
      <c r="G240" s="401"/>
      <c r="H240" s="396"/>
      <c r="I240" s="401"/>
      <c r="J240" s="396"/>
      <c r="K240" s="401"/>
      <c r="L240" s="396"/>
      <c r="M240" s="401"/>
      <c r="N240" s="396"/>
      <c r="O240" s="401"/>
      <c r="P240" s="396"/>
      <c r="Q240" s="401"/>
      <c r="R240" s="396"/>
      <c r="S240" s="262"/>
      <c r="U240" s="212"/>
      <c r="V240" s="53"/>
      <c r="W240" s="53"/>
      <c r="X240" s="53"/>
      <c r="Y240" s="53"/>
      <c r="Z240" s="53"/>
      <c r="AA240" s="6"/>
      <c r="AB240" s="6"/>
      <c r="AC240" s="6"/>
      <c r="AD240" s="6"/>
      <c r="AE240" s="6"/>
      <c r="AF240" s="6"/>
      <c r="AG240" s="6"/>
      <c r="AH240" s="6"/>
      <c r="AI240" s="6"/>
      <c r="AJ240" s="6"/>
      <c r="AK240" s="6"/>
      <c r="AL240" s="6"/>
      <c r="AM240" s="6"/>
      <c r="AN240" s="6"/>
      <c r="AO240" s="6"/>
      <c r="AP240" s="6"/>
      <c r="AQ240" s="6"/>
      <c r="AR240" s="6"/>
      <c r="AS240" s="8"/>
      <c r="AT240" s="8"/>
      <c r="AU240"/>
      <c r="AV240"/>
      <c r="AW240"/>
    </row>
    <row r="241" spans="4:49" s="4" customFormat="1" ht="21" customHeight="1">
      <c r="D241" s="113"/>
      <c r="E241" s="402"/>
      <c r="F241" s="398"/>
      <c r="G241" s="402"/>
      <c r="H241" s="398"/>
      <c r="I241" s="402"/>
      <c r="J241" s="398"/>
      <c r="K241" s="402"/>
      <c r="L241" s="398"/>
      <c r="M241" s="402"/>
      <c r="N241" s="398"/>
      <c r="O241" s="402"/>
      <c r="P241" s="398"/>
      <c r="Q241" s="402"/>
      <c r="R241" s="398"/>
      <c r="S241" s="262"/>
      <c r="U241" s="212"/>
      <c r="V241" s="53"/>
      <c r="W241" s="53"/>
      <c r="X241" s="53"/>
      <c r="Y241" s="53"/>
      <c r="Z241" s="53"/>
      <c r="AA241" s="6"/>
      <c r="AB241" s="6"/>
      <c r="AC241" s="6"/>
      <c r="AD241" s="6"/>
      <c r="AE241" s="6"/>
      <c r="AF241" s="6"/>
      <c r="AG241" s="6"/>
      <c r="AH241" s="6"/>
      <c r="AI241" s="6"/>
      <c r="AJ241" s="6"/>
      <c r="AK241" s="6"/>
      <c r="AL241" s="6"/>
      <c r="AM241" s="6"/>
      <c r="AN241" s="6"/>
      <c r="AO241" s="6"/>
      <c r="AP241" s="6"/>
      <c r="AQ241" s="6"/>
      <c r="AR241" s="6"/>
      <c r="AS241" s="8"/>
      <c r="AT241" s="8"/>
      <c r="AU241"/>
      <c r="AV241"/>
      <c r="AW241"/>
    </row>
    <row r="242" spans="4:49" s="4" customFormat="1" ht="19.5" customHeight="1">
      <c r="D242" s="113" t="str">
        <f>D18</f>
        <v>Team</v>
      </c>
      <c r="E242" s="392" t="s">
        <v>57</v>
      </c>
      <c r="F242" s="392"/>
      <c r="G242" s="392" t="s">
        <v>56</v>
      </c>
      <c r="H242" s="392"/>
      <c r="I242" s="392" t="s">
        <v>64</v>
      </c>
      <c r="J242" s="392"/>
      <c r="K242" s="392" t="s">
        <v>59</v>
      </c>
      <c r="L242" s="392"/>
      <c r="M242" s="392" t="s">
        <v>65</v>
      </c>
      <c r="N242" s="392"/>
      <c r="O242" s="392" t="s">
        <v>58</v>
      </c>
      <c r="P242" s="392"/>
      <c r="Q242" s="392" t="s">
        <v>60</v>
      </c>
      <c r="R242" s="392"/>
      <c r="S242" s="5"/>
      <c r="U242" s="212"/>
      <c r="V242" s="53"/>
      <c r="W242" s="53"/>
      <c r="X242" s="53"/>
      <c r="Y242" s="53"/>
      <c r="Z242" s="53"/>
      <c r="AA242" s="6"/>
      <c r="AB242" s="6"/>
      <c r="AC242" s="6"/>
      <c r="AD242" s="6"/>
      <c r="AE242" s="6"/>
      <c r="AF242" s="6"/>
      <c r="AG242" s="6"/>
      <c r="AH242" s="6"/>
      <c r="AI242" s="6"/>
      <c r="AJ242" s="6"/>
      <c r="AK242" s="6"/>
      <c r="AL242" s="6"/>
      <c r="AM242" s="6"/>
      <c r="AN242" s="6"/>
      <c r="AO242" s="6"/>
      <c r="AP242" s="6"/>
      <c r="AQ242" s="6"/>
      <c r="AR242" s="6"/>
      <c r="AS242" s="8"/>
      <c r="AT242" s="8"/>
      <c r="AU242"/>
      <c r="AV242"/>
      <c r="AW242"/>
    </row>
    <row r="243" spans="4:49" s="4" customFormat="1" ht="19.5" customHeight="1">
      <c r="D243" s="113"/>
      <c r="E243" s="5"/>
      <c r="F243" s="158"/>
      <c r="G243" s="5"/>
      <c r="H243" s="158"/>
      <c r="I243" s="5"/>
      <c r="J243" s="158"/>
      <c r="K243" s="5"/>
      <c r="L243" s="158"/>
      <c r="M243" s="5"/>
      <c r="N243" s="158"/>
      <c r="O243" s="5"/>
      <c r="P243" s="158"/>
      <c r="Q243" s="5"/>
      <c r="R243" s="158"/>
      <c r="S243" s="158"/>
      <c r="U243" s="212"/>
      <c r="V243" s="53"/>
      <c r="W243" s="53"/>
      <c r="X243" s="53"/>
      <c r="Y243" s="53"/>
      <c r="Z243" s="53"/>
      <c r="AA243" s="6"/>
      <c r="AB243" s="6"/>
      <c r="AC243" s="6"/>
      <c r="AD243" s="6"/>
      <c r="AE243" s="6"/>
      <c r="AF243" s="6"/>
      <c r="AG243" s="6"/>
      <c r="AH243" s="6"/>
      <c r="AI243" s="6"/>
      <c r="AJ243" s="6"/>
      <c r="AK243" s="6"/>
      <c r="AL243" s="6"/>
      <c r="AM243" s="6"/>
      <c r="AN243" s="6"/>
      <c r="AO243" s="6"/>
      <c r="AP243" s="6"/>
      <c r="AQ243" s="6"/>
      <c r="AR243" s="6"/>
      <c r="AS243" s="8"/>
      <c r="AT243" s="8"/>
      <c r="AU243"/>
      <c r="AV243"/>
      <c r="AW243"/>
    </row>
    <row r="244" spans="4:49" s="4" customFormat="1" ht="19.5" customHeight="1">
      <c r="D244" s="113"/>
      <c r="E244" s="5"/>
      <c r="F244" s="158"/>
      <c r="G244" s="5"/>
      <c r="H244" s="158"/>
      <c r="I244" s="5"/>
      <c r="J244" s="158"/>
      <c r="K244" s="5"/>
      <c r="L244" s="158"/>
      <c r="M244" s="5"/>
      <c r="N244" s="158"/>
      <c r="O244" s="5"/>
      <c r="P244" s="158"/>
      <c r="Q244" s="5"/>
      <c r="R244" s="158"/>
      <c r="S244" s="158"/>
      <c r="T244" s="5" t="s">
        <v>2</v>
      </c>
      <c r="U244" s="158" t="s">
        <v>2</v>
      </c>
      <c r="V244" s="53"/>
      <c r="W244" s="53"/>
      <c r="X244" s="53"/>
      <c r="Y244" s="53"/>
      <c r="Z244" s="53"/>
      <c r="AA244" s="6"/>
      <c r="AB244" s="6"/>
      <c r="AC244" s="6"/>
      <c r="AD244" s="6"/>
      <c r="AE244" s="6"/>
      <c r="AF244" s="6"/>
      <c r="AG244" s="6"/>
      <c r="AH244" s="6"/>
      <c r="AI244" s="6"/>
      <c r="AJ244" s="6"/>
      <c r="AK244" s="6"/>
      <c r="AL244" s="6"/>
      <c r="AM244" s="6"/>
      <c r="AN244" s="6"/>
      <c r="AO244" s="6"/>
      <c r="AP244" s="6"/>
      <c r="AQ244" s="6"/>
      <c r="AR244" s="6"/>
      <c r="AS244" s="8"/>
      <c r="AT244" s="8"/>
      <c r="AU244"/>
      <c r="AV244"/>
      <c r="AW244"/>
    </row>
    <row r="245" spans="2:49" s="4" customFormat="1" ht="18">
      <c r="B245" s="4" t="s">
        <v>3</v>
      </c>
      <c r="C245" s="4" t="s">
        <v>4</v>
      </c>
      <c r="D245" s="115" t="s">
        <v>18</v>
      </c>
      <c r="E245" s="4" t="s">
        <v>1</v>
      </c>
      <c r="F245" s="327" t="s">
        <v>54</v>
      </c>
      <c r="G245" s="4" t="s">
        <v>1</v>
      </c>
      <c r="H245" s="327" t="s">
        <v>54</v>
      </c>
      <c r="I245" s="4" t="s">
        <v>1</v>
      </c>
      <c r="J245" s="327" t="s">
        <v>54</v>
      </c>
      <c r="K245" s="4" t="s">
        <v>1</v>
      </c>
      <c r="L245" s="327" t="s">
        <v>54</v>
      </c>
      <c r="M245" s="4" t="s">
        <v>1</v>
      </c>
      <c r="N245" s="327" t="s">
        <v>54</v>
      </c>
      <c r="O245" s="4" t="s">
        <v>1</v>
      </c>
      <c r="P245" s="327" t="s">
        <v>54</v>
      </c>
      <c r="Q245" s="4" t="s">
        <v>1</v>
      </c>
      <c r="R245" s="327" t="s">
        <v>54</v>
      </c>
      <c r="S245" s="273" t="s">
        <v>219</v>
      </c>
      <c r="T245" s="4" t="s">
        <v>1</v>
      </c>
      <c r="U245" s="212" t="s">
        <v>5</v>
      </c>
      <c r="V245" s="53"/>
      <c r="W245" s="53" t="s">
        <v>34</v>
      </c>
      <c r="X245" s="53"/>
      <c r="Y245" s="53"/>
      <c r="Z245" s="53"/>
      <c r="AA245" s="6"/>
      <c r="AB245" s="6"/>
      <c r="AC245" s="6"/>
      <c r="AD245" s="6"/>
      <c r="AE245" s="6"/>
      <c r="AF245" s="6"/>
      <c r="AG245" s="6"/>
      <c r="AH245" s="6"/>
      <c r="AI245" s="6"/>
      <c r="AJ245" s="6"/>
      <c r="AK245" s="6"/>
      <c r="AL245" s="6"/>
      <c r="AM245" s="6"/>
      <c r="AN245" s="6"/>
      <c r="AO245" s="6"/>
      <c r="AP245" s="6"/>
      <c r="AQ245" s="6"/>
      <c r="AR245" s="6"/>
      <c r="AS245" s="8"/>
      <c r="AT245" s="8"/>
      <c r="AU245"/>
      <c r="AV245"/>
      <c r="AW245"/>
    </row>
    <row r="246" spans="2:49" s="4" customFormat="1" ht="19.5" customHeight="1">
      <c r="B246" s="3">
        <v>1</v>
      </c>
      <c r="C246" s="143" t="str">
        <f>Robin!$U$46</f>
        <v>Schick Andy</v>
      </c>
      <c r="D246" s="109" t="str">
        <f>Robin!$V$46</f>
        <v>07102</v>
      </c>
      <c r="E246" s="3">
        <f>Eingaben!AD85</f>
        <v>165</v>
      </c>
      <c r="F246" s="277">
        <f>Eingaben!AE85</f>
        <v>0</v>
      </c>
      <c r="G246" s="3">
        <f>Eingaben!AF85</f>
        <v>200</v>
      </c>
      <c r="H246" s="277">
        <f>Eingaben!AG85</f>
        <v>0</v>
      </c>
      <c r="I246" s="3">
        <f>Eingaben!AH85</f>
        <v>202</v>
      </c>
      <c r="J246" s="277">
        <f>Eingaben!AI85</f>
        <v>0</v>
      </c>
      <c r="K246" s="3">
        <f>Eingaben!AJ85</f>
        <v>215</v>
      </c>
      <c r="L246" s="277">
        <f>Eingaben!AK85</f>
        <v>0</v>
      </c>
      <c r="M246" s="3">
        <f>Eingaben!AL85</f>
        <v>160</v>
      </c>
      <c r="N246" s="277">
        <f>Eingaben!AM85</f>
        <v>0</v>
      </c>
      <c r="O246" s="3">
        <f>Eingaben!AN85</f>
        <v>100</v>
      </c>
      <c r="P246" s="277">
        <f>Eingaben!AO85</f>
        <v>0</v>
      </c>
      <c r="Q246" s="3">
        <f>Eingaben!AP85</f>
        <v>150</v>
      </c>
      <c r="R246" s="277">
        <f>Eingaben!AQ85</f>
        <v>0</v>
      </c>
      <c r="S246" s="279">
        <f>Eingaben!AR85</f>
        <v>0</v>
      </c>
      <c r="T246" s="3">
        <f>Eingaben!AS85</f>
        <v>1192</v>
      </c>
      <c r="U246" s="281">
        <f>Eingaben!AT85</f>
        <v>0</v>
      </c>
      <c r="V246" s="190">
        <f>COUNTIF(E246,"&gt;0")+COUNTIF(G246,"&gt;0")+COUNTIF(I246,"&gt;0")+COUNTIF(K246,"&gt;0")+COUNTIF(M246,"&gt;0")+COUNTIF(Q246,"&gt;0")+COUNTIF(O246,"&gt;0")</f>
        <v>7</v>
      </c>
      <c r="W246" s="53"/>
      <c r="X246" s="53"/>
      <c r="Y246" s="53"/>
      <c r="Z246" s="53"/>
      <c r="AA246" s="6"/>
      <c r="AB246" s="6"/>
      <c r="AC246" s="6"/>
      <c r="AD246" s="6"/>
      <c r="AE246" s="6"/>
      <c r="AF246" s="6"/>
      <c r="AG246" s="6"/>
      <c r="AH246" s="6"/>
      <c r="AI246" s="6"/>
      <c r="AJ246" s="6"/>
      <c r="AK246" s="6"/>
      <c r="AL246" s="6"/>
      <c r="AM246" s="6"/>
      <c r="AN246" s="6"/>
      <c r="AO246" s="6"/>
      <c r="AP246" s="6"/>
      <c r="AQ246" s="6"/>
      <c r="AR246" s="6"/>
      <c r="AS246" s="8"/>
      <c r="AT246" s="8"/>
      <c r="AU246"/>
      <c r="AV246"/>
      <c r="AW246"/>
    </row>
    <row r="247" spans="2:49" s="4" customFormat="1" ht="19.5" customHeight="1">
      <c r="B247" s="3">
        <v>2</v>
      </c>
      <c r="C247" s="143" t="str">
        <f>Robin!$U$47</f>
        <v>Davis Kwan</v>
      </c>
      <c r="D247" s="109" t="str">
        <f>Robin!$V$47</f>
        <v>16247</v>
      </c>
      <c r="E247" s="3">
        <f>Eingaben!AD86</f>
        <v>136</v>
      </c>
      <c r="F247" s="277">
        <f>Eingaben!AE86</f>
        <v>0</v>
      </c>
      <c r="G247" s="3">
        <f>Eingaben!AF86</f>
        <v>181</v>
      </c>
      <c r="H247" s="277">
        <f>Eingaben!AG86</f>
        <v>0</v>
      </c>
      <c r="I247" s="3">
        <f>Eingaben!AH86</f>
        <v>191</v>
      </c>
      <c r="J247" s="277">
        <f>Eingaben!AI86</f>
        <v>0</v>
      </c>
      <c r="K247" s="3">
        <f>Eingaben!AJ86</f>
        <v>146</v>
      </c>
      <c r="L247" s="277">
        <f>Eingaben!AK86</f>
        <v>0</v>
      </c>
      <c r="M247" s="3">
        <f>Eingaben!AL86</f>
        <v>182</v>
      </c>
      <c r="N247" s="277">
        <f>Eingaben!AM86</f>
        <v>0</v>
      </c>
      <c r="O247" s="3">
        <f>Eingaben!AN86</f>
        <v>100</v>
      </c>
      <c r="P247" s="277">
        <f>Eingaben!AO86</f>
        <v>0</v>
      </c>
      <c r="Q247" s="3">
        <f>Eingaben!AP86</f>
        <v>158</v>
      </c>
      <c r="R247" s="277">
        <f>Eingaben!AQ86</f>
        <v>0</v>
      </c>
      <c r="S247" s="279">
        <f>Eingaben!AR86</f>
        <v>0</v>
      </c>
      <c r="T247" s="3">
        <f>Eingaben!AS86</f>
        <v>1094</v>
      </c>
      <c r="U247" s="281">
        <f>Eingaben!AT86</f>
        <v>0</v>
      </c>
      <c r="V247" s="190">
        <f>COUNTIF(E247,"&gt;0")+COUNTIF(G247,"&gt;0")+COUNTIF(I247,"&gt;0")+COUNTIF(K247,"&gt;0")+COUNTIF(M247,"&gt;0")+COUNTIF(Q247,"&gt;0")+COUNTIF(O247,"&gt;0")</f>
        <v>7</v>
      </c>
      <c r="W247" s="53"/>
      <c r="X247" s="53"/>
      <c r="Y247" s="53"/>
      <c r="Z247" s="53"/>
      <c r="AA247" s="6"/>
      <c r="AB247" s="6"/>
      <c r="AC247" s="6"/>
      <c r="AD247" s="6"/>
      <c r="AE247" s="6"/>
      <c r="AF247" s="6"/>
      <c r="AG247" s="6"/>
      <c r="AH247" s="6"/>
      <c r="AI247" s="6"/>
      <c r="AJ247" s="6"/>
      <c r="AK247" s="6"/>
      <c r="AL247" s="6"/>
      <c r="AM247" s="6"/>
      <c r="AN247" s="6"/>
      <c r="AO247" s="6"/>
      <c r="AP247" s="6"/>
      <c r="AQ247" s="6"/>
      <c r="AR247" s="6"/>
      <c r="AS247" s="8"/>
      <c r="AT247" s="8"/>
      <c r="AU247"/>
      <c r="AV247"/>
      <c r="AW247"/>
    </row>
    <row r="248" spans="2:49" s="4" customFormat="1" ht="19.5" customHeight="1">
      <c r="B248" s="3">
        <v>3</v>
      </c>
      <c r="C248" s="143" t="str">
        <f>Robin!$U$48</f>
        <v>Wohlpart Helmut</v>
      </c>
      <c r="D248" s="109" t="str">
        <f>Robin!$V$48</f>
        <v>16243</v>
      </c>
      <c r="E248" s="3">
        <f>Eingaben!AD87</f>
        <v>152</v>
      </c>
      <c r="F248" s="277">
        <f>Eingaben!AE87</f>
        <v>0</v>
      </c>
      <c r="G248" s="3">
        <f>Eingaben!AF87</f>
        <v>150</v>
      </c>
      <c r="H248" s="277">
        <f>Eingaben!AG87</f>
        <v>0</v>
      </c>
      <c r="I248" s="3">
        <f>Eingaben!AH87</f>
        <v>164</v>
      </c>
      <c r="J248" s="277">
        <f>Eingaben!AI87</f>
        <v>0</v>
      </c>
      <c r="K248" s="3">
        <f>Eingaben!AJ87</f>
        <v>191</v>
      </c>
      <c r="L248" s="277">
        <f>Eingaben!AK87</f>
        <v>0</v>
      </c>
      <c r="M248" s="3">
        <f>Eingaben!AL87</f>
        <v>164</v>
      </c>
      <c r="N248" s="277">
        <f>Eingaben!AM87</f>
        <v>0</v>
      </c>
      <c r="O248" s="3">
        <f>Eingaben!AN87</f>
        <v>100</v>
      </c>
      <c r="P248" s="277">
        <f>Eingaben!AO87</f>
        <v>0</v>
      </c>
      <c r="Q248" s="3">
        <f>Eingaben!AP87</f>
        <v>171</v>
      </c>
      <c r="R248" s="277">
        <f>Eingaben!AQ87</f>
        <v>0</v>
      </c>
      <c r="S248" s="279">
        <f>Eingaben!AR87</f>
        <v>0</v>
      </c>
      <c r="T248" s="3">
        <f>Eingaben!AS87</f>
        <v>1092</v>
      </c>
      <c r="U248" s="281">
        <f>Eingaben!AT87</f>
        <v>0</v>
      </c>
      <c r="V248" s="190">
        <f>COUNTIF(E248,"&gt;0")+COUNTIF(G248,"&gt;0")+COUNTIF(I248,"&gt;0")+COUNTIF(K248,"&gt;0")+COUNTIF(M248,"&gt;0")+COUNTIF(Q248,"&gt;0")+COUNTIF(O248,"&gt;0")</f>
        <v>7</v>
      </c>
      <c r="W248" s="53"/>
      <c r="X248" s="53"/>
      <c r="Y248" s="53"/>
      <c r="Z248" s="53"/>
      <c r="AA248" s="6"/>
      <c r="AB248" s="6"/>
      <c r="AC248" s="6"/>
      <c r="AD248" s="6"/>
      <c r="AE248" s="6"/>
      <c r="AF248" s="6"/>
      <c r="AG248" s="6"/>
      <c r="AH248" s="6"/>
      <c r="AI248" s="6"/>
      <c r="AJ248" s="6"/>
      <c r="AK248" s="6"/>
      <c r="AL248" s="6"/>
      <c r="AM248" s="6"/>
      <c r="AN248" s="6"/>
      <c r="AO248" s="6"/>
      <c r="AP248" s="6"/>
      <c r="AQ248" s="6"/>
      <c r="AR248" s="6"/>
      <c r="AS248" s="8"/>
      <c r="AT248" s="8"/>
      <c r="AU248"/>
      <c r="AV248"/>
      <c r="AW248"/>
    </row>
    <row r="249" spans="2:49" s="4" customFormat="1" ht="19.5" customHeight="1">
      <c r="B249" s="3">
        <v>4</v>
      </c>
      <c r="C249" s="143">
        <f>Robin!$U$49</f>
        <v>0</v>
      </c>
      <c r="D249" s="109">
        <f>Robin!$V$49</f>
        <v>0</v>
      </c>
      <c r="E249" s="3">
        <f>Eingaben!AD88</f>
        <v>0</v>
      </c>
      <c r="F249" s="277">
        <f>Eingaben!AE88</f>
        <v>0</v>
      </c>
      <c r="G249" s="3">
        <f>Eingaben!AF88</f>
        <v>0</v>
      </c>
      <c r="H249" s="277">
        <f>Eingaben!AG88</f>
        <v>0</v>
      </c>
      <c r="I249" s="3">
        <f>Eingaben!AH88</f>
        <v>0</v>
      </c>
      <c r="J249" s="277">
        <f>Eingaben!AI88</f>
        <v>0</v>
      </c>
      <c r="K249" s="3">
        <f>Eingaben!AJ88</f>
        <v>0</v>
      </c>
      <c r="L249" s="277">
        <f>Eingaben!AK88</f>
        <v>0</v>
      </c>
      <c r="M249" s="3">
        <f>Eingaben!AL88</f>
        <v>0</v>
      </c>
      <c r="N249" s="277">
        <f>Eingaben!AM88</f>
        <v>0</v>
      </c>
      <c r="O249" s="3">
        <f>Eingaben!AN88</f>
        <v>0</v>
      </c>
      <c r="P249" s="277">
        <f>Eingaben!AO88</f>
        <v>0</v>
      </c>
      <c r="Q249" s="3">
        <f>Eingaben!AP88</f>
        <v>0</v>
      </c>
      <c r="R249" s="277">
        <f>Eingaben!AQ88</f>
        <v>0</v>
      </c>
      <c r="S249" s="279">
        <f>Eingaben!AR88</f>
        <v>0</v>
      </c>
      <c r="T249" s="3">
        <f>Eingaben!AS88</f>
        <v>0</v>
      </c>
      <c r="U249" s="281">
        <f>Eingaben!AT88</f>
        <v>0</v>
      </c>
      <c r="V249" s="190">
        <f>COUNTIF(E249,"&gt;0")+COUNTIF(G249,"&gt;0")+COUNTIF(I249,"&gt;0")+COUNTIF(K249,"&gt;0")+COUNTIF(M249,"&gt;0")+COUNTIF(Q249,"&gt;0")+COUNTIF(O249,"&gt;0")</f>
        <v>0</v>
      </c>
      <c r="W249" s="53"/>
      <c r="X249" s="53"/>
      <c r="Y249" s="53"/>
      <c r="Z249" s="53"/>
      <c r="AA249" s="6"/>
      <c r="AB249" s="6"/>
      <c r="AC249" s="6"/>
      <c r="AD249" s="6"/>
      <c r="AE249" s="6"/>
      <c r="AF249" s="6"/>
      <c r="AG249" s="6"/>
      <c r="AH249" s="6"/>
      <c r="AI249" s="6"/>
      <c r="AJ249" s="6"/>
      <c r="AK249" s="6"/>
      <c r="AL249" s="6"/>
      <c r="AM249" s="6"/>
      <c r="AN249" s="6"/>
      <c r="AO249" s="6"/>
      <c r="AP249" s="6"/>
      <c r="AQ249" s="6"/>
      <c r="AR249" s="6"/>
      <c r="AS249" s="8"/>
      <c r="AT249" s="8"/>
      <c r="AU249"/>
      <c r="AV249"/>
      <c r="AW249"/>
    </row>
    <row r="250" spans="2:49" s="4" customFormat="1" ht="19.5" customHeight="1">
      <c r="B250" s="3">
        <v>5</v>
      </c>
      <c r="C250" s="143">
        <f>Robin!$U$50</f>
        <v>0</v>
      </c>
      <c r="D250" s="109">
        <f>Robin!$V$50</f>
        <v>0</v>
      </c>
      <c r="E250" s="3">
        <f>Eingaben!AD89</f>
        <v>0</v>
      </c>
      <c r="F250" s="277">
        <f>Eingaben!AE89</f>
        <v>0</v>
      </c>
      <c r="G250" s="3">
        <f>Eingaben!AF89</f>
        <v>0</v>
      </c>
      <c r="H250" s="277">
        <f>Eingaben!AG89</f>
        <v>0</v>
      </c>
      <c r="I250" s="3">
        <f>Eingaben!AH89</f>
        <v>0</v>
      </c>
      <c r="J250" s="277">
        <f>Eingaben!AI89</f>
        <v>0</v>
      </c>
      <c r="K250" s="3">
        <f>Eingaben!AJ89</f>
        <v>0</v>
      </c>
      <c r="L250" s="277">
        <f>Eingaben!AK89</f>
        <v>0</v>
      </c>
      <c r="M250" s="3">
        <f>Eingaben!AL89</f>
        <v>0</v>
      </c>
      <c r="N250" s="277">
        <f>Eingaben!AM89</f>
        <v>0</v>
      </c>
      <c r="O250" s="3">
        <f>Eingaben!AN89</f>
        <v>0</v>
      </c>
      <c r="P250" s="277">
        <f>Eingaben!AO89</f>
        <v>0</v>
      </c>
      <c r="Q250" s="3">
        <f>Eingaben!AP89</f>
        <v>0</v>
      </c>
      <c r="R250" s="277">
        <f>Eingaben!AQ89</f>
        <v>0</v>
      </c>
      <c r="S250" s="279">
        <f>Eingaben!AR89</f>
        <v>0</v>
      </c>
      <c r="T250" s="3">
        <f>Eingaben!AS89</f>
        <v>0</v>
      </c>
      <c r="U250" s="281">
        <f>Eingaben!AT89</f>
        <v>0</v>
      </c>
      <c r="V250" s="190"/>
      <c r="W250" s="53"/>
      <c r="X250" s="53"/>
      <c r="Y250" s="53"/>
      <c r="Z250" s="53"/>
      <c r="AA250" s="6"/>
      <c r="AB250" s="6"/>
      <c r="AC250" s="6"/>
      <c r="AD250" s="6"/>
      <c r="AE250" s="6"/>
      <c r="AF250" s="6"/>
      <c r="AG250" s="6"/>
      <c r="AH250" s="6"/>
      <c r="AI250" s="6"/>
      <c r="AJ250" s="6"/>
      <c r="AK250" s="6"/>
      <c r="AL250" s="6"/>
      <c r="AM250" s="6"/>
      <c r="AN250" s="6"/>
      <c r="AO250" s="6"/>
      <c r="AP250" s="6"/>
      <c r="AQ250" s="6"/>
      <c r="AR250" s="6"/>
      <c r="AS250" s="8"/>
      <c r="AT250" s="8"/>
      <c r="AU250"/>
      <c r="AV250"/>
      <c r="AW250"/>
    </row>
    <row r="251" spans="2:49" s="6" customFormat="1" ht="18">
      <c r="B251" s="7"/>
      <c r="C251" s="7"/>
      <c r="D251" s="7"/>
      <c r="E251" s="15">
        <f>Eingaben!AD90</f>
        <v>0</v>
      </c>
      <c r="F251" s="158">
        <f>Eingaben!AE90</f>
        <v>0</v>
      </c>
      <c r="G251" s="15">
        <f>Eingaben!AF90</f>
        <v>0</v>
      </c>
      <c r="H251" s="158">
        <f>Eingaben!AG90</f>
        <v>0</v>
      </c>
      <c r="I251" s="15">
        <f>Eingaben!AH90</f>
        <v>0</v>
      </c>
      <c r="J251" s="158">
        <f>Eingaben!AI90</f>
        <v>0</v>
      </c>
      <c r="K251" s="15">
        <f>Eingaben!AJ90</f>
        <v>0</v>
      </c>
      <c r="L251" s="158">
        <f>Eingaben!AK90</f>
        <v>0</v>
      </c>
      <c r="M251" s="15">
        <f>Eingaben!AL90</f>
        <v>0</v>
      </c>
      <c r="N251" s="158">
        <f>Eingaben!AM90</f>
        <v>0</v>
      </c>
      <c r="O251" s="15">
        <f>Eingaben!AN90</f>
        <v>0</v>
      </c>
      <c r="P251" s="158">
        <f>Eingaben!AO90</f>
        <v>0</v>
      </c>
      <c r="Q251" s="15">
        <f>Eingaben!AP90</f>
        <v>0</v>
      </c>
      <c r="R251" s="158">
        <f>Eingaben!AQ90</f>
        <v>0</v>
      </c>
      <c r="S251" s="158"/>
      <c r="T251" s="15">
        <f>Eingaben!AS90</f>
        <v>0</v>
      </c>
      <c r="U251" s="280">
        <f>Eingaben!AT90</f>
        <v>0</v>
      </c>
      <c r="V251" s="53"/>
      <c r="W251" s="53"/>
      <c r="X251" s="53"/>
      <c r="Y251" s="53"/>
      <c r="Z251" s="53"/>
      <c r="AS251" s="8"/>
      <c r="AT251" s="8"/>
      <c r="AU251"/>
      <c r="AV251"/>
      <c r="AW251"/>
    </row>
    <row r="252" spans="3:46" ht="18">
      <c r="C252" s="9" t="s">
        <v>69</v>
      </c>
      <c r="D252" s="6"/>
      <c r="E252" s="3">
        <f>Eingaben!AD91</f>
        <v>453</v>
      </c>
      <c r="F252" s="280">
        <f>Eingaben!AE91</f>
        <v>0</v>
      </c>
      <c r="G252" s="3">
        <f>Eingaben!AF91</f>
        <v>531</v>
      </c>
      <c r="H252" s="280">
        <f>Eingaben!AG91</f>
        <v>0</v>
      </c>
      <c r="I252" s="3">
        <f>Eingaben!AH91</f>
        <v>557</v>
      </c>
      <c r="J252" s="280">
        <f>Eingaben!AI91</f>
        <v>0</v>
      </c>
      <c r="K252" s="3">
        <f>Eingaben!AJ91</f>
        <v>552</v>
      </c>
      <c r="L252" s="280">
        <f>Eingaben!AK91</f>
        <v>0</v>
      </c>
      <c r="M252" s="3">
        <f>Eingaben!AL91</f>
        <v>506</v>
      </c>
      <c r="N252" s="280">
        <f>Eingaben!AM91</f>
        <v>0</v>
      </c>
      <c r="O252" s="3">
        <f>Eingaben!AN91</f>
        <v>300</v>
      </c>
      <c r="P252" s="280">
        <f>Eingaben!AO91</f>
        <v>0</v>
      </c>
      <c r="Q252" s="3">
        <f>Eingaben!AP91</f>
        <v>479</v>
      </c>
      <c r="R252" s="280">
        <f>Eingaben!AQ91</f>
        <v>0</v>
      </c>
      <c r="S252" s="158"/>
      <c r="T252" s="3">
        <f>Eingaben!AS91</f>
        <v>3378</v>
      </c>
      <c r="U252" s="280">
        <f>Eingaben!AT91</f>
        <v>0</v>
      </c>
      <c r="V252" s="190">
        <f>COUNTIF(E246:E250,"&gt;0")+COUNTIF(G246:G250,"&gt;0")+COUNTIF(I246:I250,"&gt;0")+COUNTIF(K246:K250,"&gt;0")+COUNTIF(M246:M250,"&gt;0")+COUNTIF(Q246:Q250,"&gt;0")+COUNTIF(O246:O250,"&gt;0")</f>
        <v>21</v>
      </c>
      <c r="AN252" s="8"/>
      <c r="AO252" s="8"/>
      <c r="AP252" s="8"/>
      <c r="AQ252" s="8"/>
      <c r="AR252" s="8"/>
      <c r="AS252" s="8"/>
      <c r="AT252" s="8"/>
    </row>
    <row r="253" spans="3:49" s="6" customFormat="1" ht="18">
      <c r="C253" s="9" t="s">
        <v>70</v>
      </c>
      <c r="E253"/>
      <c r="F253" s="280">
        <f>Eingaben!AE92</f>
        <v>0</v>
      </c>
      <c r="G253"/>
      <c r="H253" s="280">
        <f>Eingaben!AG92</f>
        <v>0</v>
      </c>
      <c r="I253"/>
      <c r="J253" s="280">
        <f>Eingaben!AI92</f>
        <v>0</v>
      </c>
      <c r="K253"/>
      <c r="L253" s="280">
        <f>Eingaben!AK92</f>
        <v>0</v>
      </c>
      <c r="M253"/>
      <c r="N253" s="280">
        <f>Eingaben!AM92</f>
        <v>0</v>
      </c>
      <c r="O253"/>
      <c r="P253" s="280">
        <f>Eingaben!AO92</f>
        <v>0</v>
      </c>
      <c r="Q253"/>
      <c r="R253" s="280">
        <f>Eingaben!AQ92</f>
        <v>0</v>
      </c>
      <c r="S253" s="157"/>
      <c r="T253" s="258">
        <f>Eingaben!AS92</f>
        <v>0</v>
      </c>
      <c r="U253" s="283">
        <f>Eingaben!AT92</f>
        <v>0</v>
      </c>
      <c r="V253" s="53"/>
      <c r="W253" s="53"/>
      <c r="X253" s="53"/>
      <c r="Y253" s="53"/>
      <c r="Z253" s="53"/>
      <c r="AS253" s="8"/>
      <c r="AT253" s="8"/>
      <c r="AU253"/>
      <c r="AV253"/>
      <c r="AW253"/>
    </row>
    <row r="254" spans="3:49" s="6" customFormat="1" ht="18">
      <c r="C254" s="9" t="s">
        <v>66</v>
      </c>
      <c r="D254"/>
      <c r="E254" s="5">
        <f>Eingaben!AD93</f>
        <v>0</v>
      </c>
      <c r="F254" s="274">
        <f>Eingaben!AE93</f>
        <v>0</v>
      </c>
      <c r="G254" s="288">
        <f>Eingaben!AF93</f>
        <v>0</v>
      </c>
      <c r="H254" s="274">
        <f>Eingaben!AG93</f>
        <v>0</v>
      </c>
      <c r="I254" s="288">
        <f>Eingaben!AH93</f>
        <v>0</v>
      </c>
      <c r="J254" s="274">
        <f>Eingaben!AI93</f>
        <v>0</v>
      </c>
      <c r="K254" s="288">
        <f>Eingaben!AJ93</f>
        <v>0</v>
      </c>
      <c r="L254" s="274">
        <f>Eingaben!AK93</f>
        <v>0</v>
      </c>
      <c r="M254" s="288">
        <f>Eingaben!AL93</f>
        <v>0</v>
      </c>
      <c r="N254" s="274">
        <f>Eingaben!AM93</f>
        <v>0</v>
      </c>
      <c r="O254" s="288">
        <f>Eingaben!AN93</f>
        <v>0</v>
      </c>
      <c r="P254" s="274">
        <f>Eingaben!AO93</f>
        <v>0</v>
      </c>
      <c r="Q254" s="288">
        <f>Eingaben!AP93</f>
        <v>0</v>
      </c>
      <c r="R254" s="274">
        <f>Eingaben!AQ93</f>
        <v>0</v>
      </c>
      <c r="S254" s="274"/>
      <c r="T254" s="276">
        <f>Eingaben!AS93</f>
        <v>0</v>
      </c>
      <c r="U254" s="289">
        <f>Eingaben!AT93</f>
        <v>0</v>
      </c>
      <c r="V254" s="53"/>
      <c r="W254" s="53"/>
      <c r="X254" s="53"/>
      <c r="Y254" s="53"/>
      <c r="Z254" s="53"/>
      <c r="AS254" s="8"/>
      <c r="AT254" s="8"/>
      <c r="AU254"/>
      <c r="AV254"/>
      <c r="AW254"/>
    </row>
    <row r="255" spans="3:49" s="6" customFormat="1" ht="18">
      <c r="C255"/>
      <c r="D255"/>
      <c r="E255" s="5"/>
      <c r="F255" s="158"/>
      <c r="G255" s="5"/>
      <c r="H255" s="158"/>
      <c r="I255" s="5"/>
      <c r="J255" s="158"/>
      <c r="K255" s="5"/>
      <c r="L255" s="158"/>
      <c r="M255" s="5"/>
      <c r="N255" s="158"/>
      <c r="O255" s="5"/>
      <c r="P255" s="158"/>
      <c r="Q255" s="5"/>
      <c r="R255" s="158"/>
      <c r="S255" s="158"/>
      <c r="T255" s="392" t="s">
        <v>6</v>
      </c>
      <c r="U255" s="392"/>
      <c r="V255" s="53"/>
      <c r="W255" s="53"/>
      <c r="X255" s="53"/>
      <c r="Y255" s="53"/>
      <c r="Z255" s="53"/>
      <c r="AS255" s="8"/>
      <c r="AT255" s="8"/>
      <c r="AU255"/>
      <c r="AV255"/>
      <c r="AW255"/>
    </row>
    <row r="256" spans="3:49" s="6" customFormat="1" ht="18">
      <c r="C256"/>
      <c r="D256"/>
      <c r="E256"/>
      <c r="F256" s="213"/>
      <c r="G256"/>
      <c r="H256" s="213"/>
      <c r="I256"/>
      <c r="J256" s="213"/>
      <c r="K256"/>
      <c r="L256" s="213"/>
      <c r="M256"/>
      <c r="N256" s="213"/>
      <c r="O256"/>
      <c r="P256" s="213"/>
      <c r="Q256"/>
      <c r="R256" s="213"/>
      <c r="S256" s="213"/>
      <c r="T256" s="403">
        <f>Eingaben!$AW$91</f>
        <v>160.85714285714286</v>
      </c>
      <c r="U256" s="404"/>
      <c r="V256" s="53"/>
      <c r="W256" s="53"/>
      <c r="X256" s="53"/>
      <c r="Y256" s="53"/>
      <c r="Z256" s="53"/>
      <c r="AS256" s="8"/>
      <c r="AT256" s="8"/>
      <c r="AU256"/>
      <c r="AV256"/>
      <c r="AW256"/>
    </row>
    <row r="257" spans="40:46" ht="12.75">
      <c r="AN257" s="8"/>
      <c r="AO257" s="8"/>
      <c r="AP257" s="8"/>
      <c r="AQ257" s="8"/>
      <c r="AR257" s="8"/>
      <c r="AS257" s="8"/>
      <c r="AT257" s="8"/>
    </row>
    <row r="258" spans="40:46" ht="12.75">
      <c r="AN258" s="8"/>
      <c r="AO258" s="8"/>
      <c r="AP258" s="8"/>
      <c r="AQ258" s="8"/>
      <c r="AR258" s="8"/>
      <c r="AS258" s="8"/>
      <c r="AT258" s="8"/>
    </row>
  </sheetData>
  <mergeCells count="184">
    <mergeCell ref="K12:L17"/>
    <mergeCell ref="M12:N17"/>
    <mergeCell ref="E11:F11"/>
    <mergeCell ref="E18:F18"/>
    <mergeCell ref="E12:F17"/>
    <mergeCell ref="G12:H17"/>
    <mergeCell ref="G18:H18"/>
    <mergeCell ref="M76:N81"/>
    <mergeCell ref="O76:P81"/>
    <mergeCell ref="G11:H11"/>
    <mergeCell ref="I11:J11"/>
    <mergeCell ref="M11:N11"/>
    <mergeCell ref="M18:N18"/>
    <mergeCell ref="I12:J17"/>
    <mergeCell ref="K11:L11"/>
    <mergeCell ref="I18:J18"/>
    <mergeCell ref="K18:L18"/>
    <mergeCell ref="E171:F171"/>
    <mergeCell ref="G171:H171"/>
    <mergeCell ref="I76:J81"/>
    <mergeCell ref="K76:L81"/>
    <mergeCell ref="E146:F146"/>
    <mergeCell ref="G146:H146"/>
    <mergeCell ref="I146:J146"/>
    <mergeCell ref="K146:L146"/>
    <mergeCell ref="E108:F113"/>
    <mergeCell ref="G108:H113"/>
    <mergeCell ref="E114:F114"/>
    <mergeCell ref="G114:H114"/>
    <mergeCell ref="O18:P18"/>
    <mergeCell ref="Q18:R18"/>
    <mergeCell ref="G44:H49"/>
    <mergeCell ref="I44:J49"/>
    <mergeCell ref="K44:L49"/>
    <mergeCell ref="M44:N49"/>
    <mergeCell ref="O44:P49"/>
    <mergeCell ref="Q44:R49"/>
    <mergeCell ref="O11:P11"/>
    <mergeCell ref="Q11:R11"/>
    <mergeCell ref="O12:P17"/>
    <mergeCell ref="Q12:R17"/>
    <mergeCell ref="T31:U31"/>
    <mergeCell ref="E43:F43"/>
    <mergeCell ref="G43:H43"/>
    <mergeCell ref="I43:J43"/>
    <mergeCell ref="K43:L43"/>
    <mergeCell ref="T32:U32"/>
    <mergeCell ref="M43:N43"/>
    <mergeCell ref="O43:P43"/>
    <mergeCell ref="Q43:R43"/>
    <mergeCell ref="M50:N50"/>
    <mergeCell ref="O50:P50"/>
    <mergeCell ref="Q50:R50"/>
    <mergeCell ref="E44:F49"/>
    <mergeCell ref="E50:F50"/>
    <mergeCell ref="G50:H50"/>
    <mergeCell ref="I50:J50"/>
    <mergeCell ref="K50:L50"/>
    <mergeCell ref="E75:F75"/>
    <mergeCell ref="G75:H75"/>
    <mergeCell ref="I75:J75"/>
    <mergeCell ref="K75:L75"/>
    <mergeCell ref="T63:U63"/>
    <mergeCell ref="T64:U64"/>
    <mergeCell ref="M75:N75"/>
    <mergeCell ref="O75:P75"/>
    <mergeCell ref="Q75:R75"/>
    <mergeCell ref="Q76:R81"/>
    <mergeCell ref="E82:F82"/>
    <mergeCell ref="G82:H82"/>
    <mergeCell ref="I82:J82"/>
    <mergeCell ref="K82:L82"/>
    <mergeCell ref="M82:N82"/>
    <mergeCell ref="O82:P82"/>
    <mergeCell ref="Q82:R82"/>
    <mergeCell ref="G76:H81"/>
    <mergeCell ref="E76:F81"/>
    <mergeCell ref="T95:U95"/>
    <mergeCell ref="T96:U96"/>
    <mergeCell ref="E107:F107"/>
    <mergeCell ref="G107:H107"/>
    <mergeCell ref="I107:J107"/>
    <mergeCell ref="K107:L107"/>
    <mergeCell ref="M107:N107"/>
    <mergeCell ref="O107:P107"/>
    <mergeCell ref="Q107:R107"/>
    <mergeCell ref="M108:N113"/>
    <mergeCell ref="O108:P113"/>
    <mergeCell ref="Q108:R113"/>
    <mergeCell ref="I114:J114"/>
    <mergeCell ref="K114:L114"/>
    <mergeCell ref="M114:N114"/>
    <mergeCell ref="O114:P114"/>
    <mergeCell ref="Q114:R114"/>
    <mergeCell ref="I108:J113"/>
    <mergeCell ref="K108:L113"/>
    <mergeCell ref="T127:U127"/>
    <mergeCell ref="T128:U128"/>
    <mergeCell ref="E139:F139"/>
    <mergeCell ref="G139:H139"/>
    <mergeCell ref="I139:J139"/>
    <mergeCell ref="K139:L139"/>
    <mergeCell ref="M139:N139"/>
    <mergeCell ref="O139:P139"/>
    <mergeCell ref="Q139:R139"/>
    <mergeCell ref="E140:F145"/>
    <mergeCell ref="G140:H145"/>
    <mergeCell ref="I140:J145"/>
    <mergeCell ref="K140:L145"/>
    <mergeCell ref="T159:U159"/>
    <mergeCell ref="T160:U160"/>
    <mergeCell ref="Q171:R171"/>
    <mergeCell ref="M140:N145"/>
    <mergeCell ref="O140:P145"/>
    <mergeCell ref="Q140:R145"/>
    <mergeCell ref="Q146:R146"/>
    <mergeCell ref="M146:N146"/>
    <mergeCell ref="O146:P146"/>
    <mergeCell ref="E172:F177"/>
    <mergeCell ref="G172:H177"/>
    <mergeCell ref="I172:J177"/>
    <mergeCell ref="K172:L177"/>
    <mergeCell ref="M172:N177"/>
    <mergeCell ref="O172:P177"/>
    <mergeCell ref="Q172:R177"/>
    <mergeCell ref="I171:J171"/>
    <mergeCell ref="K171:L171"/>
    <mergeCell ref="M171:N171"/>
    <mergeCell ref="O171:P171"/>
    <mergeCell ref="Q178:R178"/>
    <mergeCell ref="T191:U191"/>
    <mergeCell ref="T192:U192"/>
    <mergeCell ref="E178:F178"/>
    <mergeCell ref="G178:H178"/>
    <mergeCell ref="I178:J178"/>
    <mergeCell ref="K178:L178"/>
    <mergeCell ref="M178:N178"/>
    <mergeCell ref="O178:P178"/>
    <mergeCell ref="E203:F203"/>
    <mergeCell ref="G203:H203"/>
    <mergeCell ref="I203:J203"/>
    <mergeCell ref="K203:L203"/>
    <mergeCell ref="M203:N203"/>
    <mergeCell ref="O203:P203"/>
    <mergeCell ref="Q203:R203"/>
    <mergeCell ref="E204:F209"/>
    <mergeCell ref="G204:H209"/>
    <mergeCell ref="I204:J209"/>
    <mergeCell ref="K204:L209"/>
    <mergeCell ref="M204:N209"/>
    <mergeCell ref="O204:P209"/>
    <mergeCell ref="Q204:R209"/>
    <mergeCell ref="M210:N210"/>
    <mergeCell ref="O210:P210"/>
    <mergeCell ref="Q210:R210"/>
    <mergeCell ref="E210:F210"/>
    <mergeCell ref="G210:H210"/>
    <mergeCell ref="I210:J210"/>
    <mergeCell ref="K210:L210"/>
    <mergeCell ref="T223:U223"/>
    <mergeCell ref="T224:U224"/>
    <mergeCell ref="E235:F235"/>
    <mergeCell ref="G235:H235"/>
    <mergeCell ref="I235:J235"/>
    <mergeCell ref="K235:L235"/>
    <mergeCell ref="M235:N235"/>
    <mergeCell ref="O235:P235"/>
    <mergeCell ref="Q235:R235"/>
    <mergeCell ref="E236:F241"/>
    <mergeCell ref="G236:H241"/>
    <mergeCell ref="I236:J241"/>
    <mergeCell ref="K236:L241"/>
    <mergeCell ref="E242:F242"/>
    <mergeCell ref="G242:H242"/>
    <mergeCell ref="I242:J242"/>
    <mergeCell ref="K242:L242"/>
    <mergeCell ref="T255:U255"/>
    <mergeCell ref="T256:U256"/>
    <mergeCell ref="M236:N241"/>
    <mergeCell ref="O236:P241"/>
    <mergeCell ref="Q236:R241"/>
    <mergeCell ref="M242:N242"/>
    <mergeCell ref="O242:P242"/>
    <mergeCell ref="Q242:R242"/>
  </mergeCells>
  <conditionalFormatting sqref="T93:U93 T61:U61 T253:U253 T29:U29 T221:U221 T189:U189 H54:H58 F182:F186 F150:F154 T125:U125 J22:J26 F246:F250 F118:F122 T157:U157 F86:F90 H246:H250 J246:J250 L246:L250 N246:N250 P246:P250 R214:S218 P22:P26 N22:N26 L22:L26 R246:S250 F214:F218 H22:H26 J54:J58 L54:L58 N54:N58 P54:P58 R22:S26 F54:F58 H86:H90 J86:J90 L86:L90 N86:N90 P86:P90 R54:S58 H118:H122 F22:F26 L118:L122 N118:N122 P118:P122 R86:S90 H150:H154 J150:J154 L150:L154 N150:N154 P150:P154 R118:S122 H182:H186 J182:J186 L182:L186 N182:N186 P182:P186 R150:S154 H214:H218 R182:S186 J214:J218 L214:L218 N214:N218 P214:P218 J118:J122">
    <cfRule type="cellIs" priority="1" dxfId="0" operator="equal" stopIfTrue="1">
      <formula>0</formula>
    </cfRule>
  </conditionalFormatting>
  <conditionalFormatting sqref="O246:O250 M54:M58 M86:M90 M118:M122 M150:M154 O182:O186 Q246:Q250 E246:E250 G246:G250 I246:I250 K246:K250 M246:M250 K54:K58 O54:O58 Q54:Q58 E54:E58 G54:G58 I54:I58 O86:O90 Q86:Q90 E86:E90 G86:G90 I86:I90 K86:K90 O118:O122 Q118:Q122 E118:E122 G118:G122 O214:O218 K118:K122 O150:O154 Q150:Q154 E150:E154 G150:G154 I150:I154 K150:K154 Q182:Q186 M182:M186 E182:E186 G182:G186 I182:I186 K182:K186 Q214:Q218 M214:M218 E214:E218 G214:G218 I214:I218 K214:K218 I118:I122">
    <cfRule type="cellIs" priority="2" dxfId="1" operator="between" stopIfTrue="1">
      <formula>200</formula>
      <formula>299</formula>
    </cfRule>
  </conditionalFormatting>
  <conditionalFormatting sqref="T86:U90 T182:U186 T22:U26 T54:U58 T150:U154 T118:U122 T246:U250 T214:U218">
    <cfRule type="cellIs" priority="3" dxfId="1" operator="greaterThan" stopIfTrue="1">
      <formula>1000</formula>
    </cfRule>
  </conditionalFormatting>
  <conditionalFormatting sqref="K31 E27 E31 G27 G31 I27 I31 K27 M27 M31 T27:U27 O27 O31 Q27 Q31 U251 O255 U59 U91 U123 U155 U187 U219 T31:U31 U62 T95:U95 Q191 U30 K63 E63 G63 I63 M63 O63 Q63 R27:S31 T63:U63 U94 K95 E95 G95 I95 M95 O95 Q95 F59:F63 T127:U127 U126 K127 E127 G127 I127 M127 O127 Q127 P91:P95 T159:U159 U158 K159 E159 G159 I159 M159 O159 N123:N127 Q159 T191:U191 U190 K191 E191 G191 I191 M191 O191 L155:L159 Q223 T223:U223 U222 K223 E223 G223 I223 M223 J187:J191 O223 Q255 T255:U255 U254 K255 E255 G255 I255 M255 H219:H223 H27:H31 J27:J31 L27:L31 N27:N31 P27:P31 F27:F31 R59:S63 H59:H63 J59:J63 L59:L63 N59:N63 P59:P63 F91:F95 R91:S95 H91:H95 J91:J95 L91:L95 N91:N95 P123:P127 F123:F127 R123:S127 H123:H127 J123:J127 L123:L127 N155:N159 P155:P159 F155:F159 R155:S159 H155:H159 J155:J159 L187:L191 N187:N191 P187:P191 F187:F191 R187:S191 H187:H191 J219:J223 L219:L223 N219:N223 P219:P223 F219:F223 R219:S223 H251:H255 J251:J255 L251:L255 N251:N255 P251:P255 F251:F255 R251:S255">
    <cfRule type="cellIs" priority="4" dxfId="2" operator="lessThanOrEqual" stopIfTrue="1">
      <formula>0</formula>
    </cfRule>
  </conditionalFormatting>
  <conditionalFormatting sqref="O22:O26 E22:E26 G22:G26 I22:I26 K22:K26 M22:M26 Q22:Q26">
    <cfRule type="cellIs" priority="5" dxfId="2" operator="lessThanOrEqual" stopIfTrue="1">
      <formula>0</formula>
    </cfRule>
    <cfRule type="cellIs" priority="6" dxfId="3" operator="greaterThanOrEqual" stopIfTrue="1">
      <formula>200</formula>
    </cfRule>
  </conditionalFormatting>
  <printOptions horizontalCentered="1"/>
  <pageMargins left="0" right="0" top="0.3937007874015748" bottom="0.3937007874015748" header="0.5118110236220472" footer="0.5118110236220472"/>
  <pageSetup orientation="landscape" paperSize="9" scale="90" r:id="rId1"/>
  <headerFooter alignWithMargins="0">
    <oddFooter>&amp;L© &amp;"Georgia,Standard"&amp;8Hilmar Lange</oddFooter>
  </headerFooter>
  <rowBreaks count="7" manualBreakCount="7">
    <brk id="32" min="1" max="20" man="1"/>
    <brk id="64" min="1" max="20" man="1"/>
    <brk id="96" min="1" max="20" man="1"/>
    <brk id="128" min="1" max="20" man="1"/>
    <brk id="160" min="1" max="20" man="1"/>
    <brk id="192" min="1" max="20" man="1"/>
    <brk id="224" min="1" max="20" man="1"/>
  </rowBreaks>
</worksheet>
</file>

<file path=xl/worksheets/sheet3.xml><?xml version="1.0" encoding="utf-8"?>
<worksheet xmlns="http://schemas.openxmlformats.org/spreadsheetml/2006/main" xmlns:r="http://schemas.openxmlformats.org/officeDocument/2006/relationships">
  <sheetPr>
    <tabColor indexed="10"/>
  </sheetPr>
  <dimension ref="B1:EC53"/>
  <sheetViews>
    <sheetView zoomScale="50" zoomScaleNormal="50" workbookViewId="0" topLeftCell="A1">
      <selection activeCell="C4" sqref="C4"/>
    </sheetView>
  </sheetViews>
  <sheetFormatPr defaultColWidth="11.421875" defaultRowHeight="12.75"/>
  <cols>
    <col min="1" max="1" width="1.7109375" style="43" customWidth="1"/>
    <col min="2" max="2" width="2.57421875" style="80" hidden="1" customWidth="1"/>
    <col min="3" max="3" width="36.7109375" style="43" customWidth="1"/>
    <col min="4" max="4" width="11.7109375" style="72" customWidth="1"/>
    <col min="5" max="5" width="3.421875" style="43" bestFit="1" customWidth="1"/>
    <col min="6" max="6" width="6.7109375" style="89" customWidth="1"/>
    <col min="7" max="7" width="2.421875" style="45" bestFit="1" customWidth="1"/>
    <col min="8" max="9" width="6.7109375" style="89" customWidth="1"/>
    <col min="10" max="10" width="2.421875" style="44" bestFit="1" customWidth="1"/>
    <col min="11" max="12" width="6.7109375" style="89" customWidth="1"/>
    <col min="13" max="13" width="2.421875" style="44" bestFit="1" customWidth="1"/>
    <col min="14" max="15" width="6.7109375" style="89" customWidth="1"/>
    <col min="16" max="16" width="2.421875" style="44" bestFit="1" customWidth="1"/>
    <col min="17" max="17" width="6.7109375" style="89" customWidth="1"/>
    <col min="18" max="18" width="0.85546875" style="89" customWidth="1"/>
    <col min="19" max="19" width="1.7109375" style="89" customWidth="1"/>
    <col min="20" max="20" width="0.85546875" style="43" customWidth="1"/>
    <col min="21" max="21" width="36.7109375" style="43" customWidth="1"/>
    <col min="22" max="22" width="11.7109375" style="72" customWidth="1"/>
    <col min="23" max="23" width="4.140625" style="43" bestFit="1" customWidth="1"/>
    <col min="24" max="24" width="6.7109375" style="89" customWidth="1"/>
    <col min="25" max="25" width="2.421875" style="45" bestFit="1" customWidth="1"/>
    <col min="26" max="27" width="6.7109375" style="89" customWidth="1"/>
    <col min="28" max="28" width="2.421875" style="44" bestFit="1" customWidth="1"/>
    <col min="29" max="30" width="6.7109375" style="89" customWidth="1"/>
    <col min="31" max="31" width="2.421875" style="44" bestFit="1" customWidth="1"/>
    <col min="32" max="33" width="6.7109375" style="89" customWidth="1"/>
    <col min="34" max="34" width="2.421875" style="44" bestFit="1" customWidth="1"/>
    <col min="35" max="35" width="6.7109375" style="89" customWidth="1"/>
    <col min="36" max="36" width="0.85546875" style="89" customWidth="1"/>
    <col min="37" max="16384" width="11.421875" style="43" customWidth="1"/>
  </cols>
  <sheetData>
    <row r="1" spans="3:36" ht="21" thickBot="1">
      <c r="C1" s="145" t="s">
        <v>19</v>
      </c>
      <c r="D1" s="71"/>
      <c r="E1" s="46"/>
      <c r="F1" s="85"/>
      <c r="G1" s="46"/>
      <c r="H1" s="85"/>
      <c r="I1" s="85"/>
      <c r="J1" s="46"/>
      <c r="K1" s="85"/>
      <c r="L1" s="85"/>
      <c r="M1" s="46"/>
      <c r="N1" s="85"/>
      <c r="O1" s="85"/>
      <c r="P1" s="46"/>
      <c r="Q1" s="85"/>
      <c r="R1" s="85"/>
      <c r="S1" s="85"/>
      <c r="U1" s="145" t="s">
        <v>20</v>
      </c>
      <c r="V1" s="71"/>
      <c r="W1" s="46"/>
      <c r="X1" s="85"/>
      <c r="Y1" s="46"/>
      <c r="Z1" s="85"/>
      <c r="AA1" s="85"/>
      <c r="AB1" s="46"/>
      <c r="AC1" s="85"/>
      <c r="AD1" s="85"/>
      <c r="AE1" s="46"/>
      <c r="AF1" s="85"/>
      <c r="AG1" s="85"/>
      <c r="AH1" s="46"/>
      <c r="AI1" s="85"/>
      <c r="AJ1" s="85"/>
    </row>
    <row r="2" spans="3:36" ht="19.5" thickBot="1" thickTop="1">
      <c r="C2" s="74" t="s">
        <v>9</v>
      </c>
      <c r="D2" s="75" t="s">
        <v>18</v>
      </c>
      <c r="E2" s="76"/>
      <c r="F2" s="86">
        <v>15</v>
      </c>
      <c r="G2" s="47" t="s">
        <v>10</v>
      </c>
      <c r="H2" s="90">
        <v>16</v>
      </c>
      <c r="I2" s="91">
        <v>17</v>
      </c>
      <c r="J2" s="47" t="s">
        <v>10</v>
      </c>
      <c r="K2" s="90">
        <v>18</v>
      </c>
      <c r="L2" s="86">
        <v>19</v>
      </c>
      <c r="M2" s="47" t="s">
        <v>10</v>
      </c>
      <c r="N2" s="91">
        <v>20</v>
      </c>
      <c r="O2" s="86">
        <v>21</v>
      </c>
      <c r="P2" s="47" t="s">
        <v>10</v>
      </c>
      <c r="Q2" s="91">
        <v>22</v>
      </c>
      <c r="R2" s="134"/>
      <c r="S2" s="131"/>
      <c r="U2" s="74" t="s">
        <v>9</v>
      </c>
      <c r="V2" s="75" t="s">
        <v>18</v>
      </c>
      <c r="W2" s="76"/>
      <c r="X2" s="86">
        <v>7</v>
      </c>
      <c r="Y2" s="47" t="s">
        <v>10</v>
      </c>
      <c r="Z2" s="90">
        <v>8</v>
      </c>
      <c r="AA2" s="91">
        <v>9</v>
      </c>
      <c r="AB2" s="47" t="s">
        <v>10</v>
      </c>
      <c r="AC2" s="90">
        <v>10</v>
      </c>
      <c r="AD2" s="86">
        <v>11</v>
      </c>
      <c r="AE2" s="47" t="s">
        <v>10</v>
      </c>
      <c r="AF2" s="91">
        <v>12</v>
      </c>
      <c r="AG2" s="86">
        <v>13</v>
      </c>
      <c r="AH2" s="47" t="s">
        <v>10</v>
      </c>
      <c r="AI2" s="91">
        <v>14</v>
      </c>
      <c r="AJ2" s="134"/>
    </row>
    <row r="3" spans="2:36" ht="18.75" thickTop="1">
      <c r="B3" s="80">
        <v>1</v>
      </c>
      <c r="C3" s="240" t="s">
        <v>262</v>
      </c>
      <c r="D3" s="346"/>
      <c r="E3" s="139">
        <v>1</v>
      </c>
      <c r="F3" s="87">
        <v>6</v>
      </c>
      <c r="G3" s="48" t="s">
        <v>11</v>
      </c>
      <c r="H3" s="92">
        <v>2</v>
      </c>
      <c r="I3" s="93">
        <v>3</v>
      </c>
      <c r="J3" s="48" t="s">
        <v>11</v>
      </c>
      <c r="K3" s="95">
        <v>7</v>
      </c>
      <c r="L3" s="96">
        <v>4</v>
      </c>
      <c r="M3" s="48" t="s">
        <v>11</v>
      </c>
      <c r="N3" s="95">
        <v>5</v>
      </c>
      <c r="O3" s="96">
        <v>8</v>
      </c>
      <c r="P3" s="48" t="s">
        <v>11</v>
      </c>
      <c r="Q3" s="95">
        <v>1</v>
      </c>
      <c r="R3" s="99"/>
      <c r="S3" s="96"/>
      <c r="T3" s="51"/>
      <c r="U3" s="240" t="s">
        <v>264</v>
      </c>
      <c r="V3" s="346"/>
      <c r="W3" s="139">
        <v>1</v>
      </c>
      <c r="X3" s="87">
        <v>6</v>
      </c>
      <c r="Y3" s="48" t="s">
        <v>11</v>
      </c>
      <c r="Z3" s="92">
        <v>2</v>
      </c>
      <c r="AA3" s="93">
        <v>3</v>
      </c>
      <c r="AB3" s="48" t="s">
        <v>11</v>
      </c>
      <c r="AC3" s="95">
        <v>7</v>
      </c>
      <c r="AD3" s="96">
        <v>4</v>
      </c>
      <c r="AE3" s="48" t="s">
        <v>11</v>
      </c>
      <c r="AF3" s="95">
        <v>5</v>
      </c>
      <c r="AG3" s="96">
        <v>8</v>
      </c>
      <c r="AH3" s="48" t="s">
        <v>11</v>
      </c>
      <c r="AI3" s="95">
        <v>1</v>
      </c>
      <c r="AJ3" s="99"/>
    </row>
    <row r="4" spans="3:36" ht="18">
      <c r="C4" s="236" t="s">
        <v>307</v>
      </c>
      <c r="D4" s="346">
        <v>16323</v>
      </c>
      <c r="E4" s="139"/>
      <c r="F4" s="87"/>
      <c r="G4" s="48"/>
      <c r="H4" s="92"/>
      <c r="I4" s="87"/>
      <c r="J4" s="48"/>
      <c r="K4" s="92"/>
      <c r="L4" s="87"/>
      <c r="M4" s="48"/>
      <c r="N4" s="92"/>
      <c r="O4" s="96"/>
      <c r="P4" s="48"/>
      <c r="Q4" s="92"/>
      <c r="R4" s="99"/>
      <c r="S4" s="96"/>
      <c r="T4" s="51"/>
      <c r="U4" s="236" t="s">
        <v>322</v>
      </c>
      <c r="V4" s="346" t="s">
        <v>317</v>
      </c>
      <c r="W4" s="139"/>
      <c r="X4" s="87"/>
      <c r="Y4" s="48"/>
      <c r="Z4" s="92"/>
      <c r="AA4" s="87"/>
      <c r="AB4" s="48"/>
      <c r="AC4" s="92"/>
      <c r="AD4" s="87"/>
      <c r="AE4" s="48"/>
      <c r="AF4" s="92"/>
      <c r="AG4" s="96"/>
      <c r="AH4" s="48"/>
      <c r="AI4" s="92"/>
      <c r="AJ4" s="99"/>
    </row>
    <row r="5" spans="3:36" ht="18">
      <c r="C5" s="236" t="s">
        <v>309</v>
      </c>
      <c r="D5" s="346">
        <v>16325</v>
      </c>
      <c r="E5" s="139"/>
      <c r="F5" s="77" t="s">
        <v>26</v>
      </c>
      <c r="G5" s="78"/>
      <c r="H5" s="79" t="s">
        <v>22</v>
      </c>
      <c r="I5" s="77" t="s">
        <v>23</v>
      </c>
      <c r="J5" s="78"/>
      <c r="K5" s="79" t="s">
        <v>30</v>
      </c>
      <c r="L5" s="77" t="s">
        <v>24</v>
      </c>
      <c r="M5" s="48"/>
      <c r="N5" s="79" t="s">
        <v>25</v>
      </c>
      <c r="O5" s="132" t="s">
        <v>31</v>
      </c>
      <c r="P5" s="78"/>
      <c r="Q5" s="79" t="s">
        <v>21</v>
      </c>
      <c r="R5" s="100"/>
      <c r="S5" s="132"/>
      <c r="T5" s="51"/>
      <c r="U5" s="236" t="s">
        <v>324</v>
      </c>
      <c r="V5" s="346" t="s">
        <v>319</v>
      </c>
      <c r="W5" s="139"/>
      <c r="X5" s="77" t="s">
        <v>37</v>
      </c>
      <c r="Y5" s="78"/>
      <c r="Z5" s="79" t="s">
        <v>38</v>
      </c>
      <c r="AA5" s="77" t="s">
        <v>39</v>
      </c>
      <c r="AB5" s="78"/>
      <c r="AC5" s="79" t="s">
        <v>40</v>
      </c>
      <c r="AD5" s="77" t="s">
        <v>41</v>
      </c>
      <c r="AE5" s="48"/>
      <c r="AF5" s="79" t="s">
        <v>42</v>
      </c>
      <c r="AG5" s="132" t="s">
        <v>43</v>
      </c>
      <c r="AH5" s="78"/>
      <c r="AI5" s="79" t="s">
        <v>44</v>
      </c>
      <c r="AJ5" s="100"/>
    </row>
    <row r="6" spans="3:36" ht="18">
      <c r="C6" s="236" t="s">
        <v>308</v>
      </c>
      <c r="D6" s="346">
        <v>16336</v>
      </c>
      <c r="E6" s="139"/>
      <c r="F6" s="87"/>
      <c r="G6" s="48"/>
      <c r="H6" s="92"/>
      <c r="I6" s="87"/>
      <c r="J6" s="48"/>
      <c r="K6" s="92"/>
      <c r="L6" s="87"/>
      <c r="M6" s="48"/>
      <c r="N6" s="92"/>
      <c r="O6" s="96"/>
      <c r="P6" s="48"/>
      <c r="Q6" s="92"/>
      <c r="R6" s="99"/>
      <c r="S6" s="96"/>
      <c r="T6" s="51"/>
      <c r="U6" s="236" t="s">
        <v>325</v>
      </c>
      <c r="V6" s="346" t="s">
        <v>320</v>
      </c>
      <c r="W6" s="139"/>
      <c r="X6" s="87"/>
      <c r="Y6" s="48"/>
      <c r="Z6" s="92"/>
      <c r="AA6" s="87"/>
      <c r="AB6" s="48"/>
      <c r="AC6" s="92"/>
      <c r="AD6" s="87"/>
      <c r="AE6" s="48"/>
      <c r="AF6" s="92"/>
      <c r="AG6" s="96"/>
      <c r="AH6" s="48"/>
      <c r="AI6" s="92"/>
      <c r="AJ6" s="99"/>
    </row>
    <row r="7" spans="3:36" ht="18">
      <c r="C7" s="236"/>
      <c r="D7" s="237"/>
      <c r="E7" s="139"/>
      <c r="F7" s="87"/>
      <c r="G7" s="48"/>
      <c r="H7" s="92"/>
      <c r="I7" s="87"/>
      <c r="J7" s="48"/>
      <c r="K7" s="92"/>
      <c r="L7" s="87"/>
      <c r="M7" s="48"/>
      <c r="N7" s="92"/>
      <c r="O7" s="96"/>
      <c r="P7" s="48"/>
      <c r="Q7" s="92"/>
      <c r="R7" s="99"/>
      <c r="S7" s="96"/>
      <c r="T7" s="51"/>
      <c r="U7" s="236" t="s">
        <v>323</v>
      </c>
      <c r="V7" s="346" t="s">
        <v>318</v>
      </c>
      <c r="W7" s="139"/>
      <c r="X7" s="87"/>
      <c r="Y7" s="48"/>
      <c r="Z7" s="92"/>
      <c r="AA7" s="87"/>
      <c r="AB7" s="48"/>
      <c r="AC7" s="92"/>
      <c r="AD7" s="87"/>
      <c r="AE7" s="48"/>
      <c r="AF7" s="92"/>
      <c r="AG7" s="96"/>
      <c r="AH7" s="48"/>
      <c r="AI7" s="92"/>
      <c r="AJ7" s="99"/>
    </row>
    <row r="8" spans="3:36" ht="18">
      <c r="C8" s="144"/>
      <c r="D8" s="104"/>
      <c r="E8" s="139"/>
      <c r="F8" s="87"/>
      <c r="G8" s="48"/>
      <c r="H8" s="92"/>
      <c r="I8" s="87"/>
      <c r="J8" s="48"/>
      <c r="K8" s="92"/>
      <c r="L8" s="87"/>
      <c r="M8" s="48"/>
      <c r="N8" s="92"/>
      <c r="O8" s="96"/>
      <c r="P8" s="48"/>
      <c r="Q8" s="92"/>
      <c r="R8" s="99"/>
      <c r="S8" s="96"/>
      <c r="T8" s="51"/>
      <c r="U8" s="236" t="s">
        <v>321</v>
      </c>
      <c r="V8" s="346" t="s">
        <v>316</v>
      </c>
      <c r="W8" s="139"/>
      <c r="X8" s="87"/>
      <c r="Y8" s="48"/>
      <c r="Z8" s="92"/>
      <c r="AA8" s="87"/>
      <c r="AB8" s="48"/>
      <c r="AC8" s="92"/>
      <c r="AD8" s="87"/>
      <c r="AE8" s="48"/>
      <c r="AF8" s="92"/>
      <c r="AG8" s="96"/>
      <c r="AH8" s="48"/>
      <c r="AI8" s="92"/>
      <c r="AJ8" s="99"/>
    </row>
    <row r="9" spans="2:36" ht="18">
      <c r="B9" s="80">
        <v>2</v>
      </c>
      <c r="C9" s="240" t="s">
        <v>266</v>
      </c>
      <c r="D9" s="346"/>
      <c r="E9" s="139">
        <v>2</v>
      </c>
      <c r="F9" s="87">
        <v>3</v>
      </c>
      <c r="G9" s="48" t="s">
        <v>11</v>
      </c>
      <c r="H9" s="92">
        <v>1</v>
      </c>
      <c r="I9" s="87">
        <v>4</v>
      </c>
      <c r="J9" s="48" t="s">
        <v>11</v>
      </c>
      <c r="K9" s="92">
        <v>2</v>
      </c>
      <c r="L9" s="87">
        <v>8</v>
      </c>
      <c r="M9" s="48" t="s">
        <v>11</v>
      </c>
      <c r="N9" s="92">
        <v>6</v>
      </c>
      <c r="O9" s="96">
        <v>7</v>
      </c>
      <c r="P9" s="48" t="s">
        <v>11</v>
      </c>
      <c r="Q9" s="92">
        <v>5</v>
      </c>
      <c r="R9" s="99"/>
      <c r="S9" s="96"/>
      <c r="T9" s="51"/>
      <c r="U9" s="240" t="s">
        <v>267</v>
      </c>
      <c r="V9" s="346"/>
      <c r="W9" s="139">
        <v>2</v>
      </c>
      <c r="X9" s="87">
        <v>3</v>
      </c>
      <c r="Y9" s="48" t="s">
        <v>11</v>
      </c>
      <c r="Z9" s="92">
        <v>1</v>
      </c>
      <c r="AA9" s="87">
        <v>4</v>
      </c>
      <c r="AB9" s="48" t="s">
        <v>11</v>
      </c>
      <c r="AC9" s="92">
        <v>2</v>
      </c>
      <c r="AD9" s="87">
        <v>8</v>
      </c>
      <c r="AE9" s="48" t="s">
        <v>11</v>
      </c>
      <c r="AF9" s="92">
        <v>6</v>
      </c>
      <c r="AG9" s="96">
        <v>7</v>
      </c>
      <c r="AH9" s="48" t="s">
        <v>11</v>
      </c>
      <c r="AI9" s="92">
        <v>5</v>
      </c>
      <c r="AJ9" s="99"/>
    </row>
    <row r="10" spans="3:36" ht="18">
      <c r="C10" s="236" t="s">
        <v>336</v>
      </c>
      <c r="D10" s="346" t="s">
        <v>333</v>
      </c>
      <c r="E10" s="139"/>
      <c r="F10" s="87"/>
      <c r="G10" s="48"/>
      <c r="H10" s="92"/>
      <c r="I10" s="87"/>
      <c r="J10" s="48"/>
      <c r="K10" s="92"/>
      <c r="L10" s="87"/>
      <c r="M10" s="48"/>
      <c r="N10" s="92"/>
      <c r="O10" s="96"/>
      <c r="P10" s="48"/>
      <c r="Q10" s="92"/>
      <c r="R10" s="99"/>
      <c r="S10" s="96"/>
      <c r="T10" s="51"/>
      <c r="U10" s="236" t="s">
        <v>350</v>
      </c>
      <c r="V10" s="346" t="s">
        <v>345</v>
      </c>
      <c r="W10" s="139"/>
      <c r="X10" s="87"/>
      <c r="Y10" s="48"/>
      <c r="Z10" s="92"/>
      <c r="AA10" s="87"/>
      <c r="AB10" s="48"/>
      <c r="AC10" s="92"/>
      <c r="AD10" s="87"/>
      <c r="AE10" s="48"/>
      <c r="AF10" s="92"/>
      <c r="AG10" s="96"/>
      <c r="AH10" s="48"/>
      <c r="AI10" s="92"/>
      <c r="AJ10" s="99"/>
    </row>
    <row r="11" spans="3:36" ht="18">
      <c r="C11" s="236" t="s">
        <v>386</v>
      </c>
      <c r="D11" s="346" t="s">
        <v>334</v>
      </c>
      <c r="E11" s="139"/>
      <c r="F11" s="77" t="s">
        <v>23</v>
      </c>
      <c r="G11" s="78"/>
      <c r="H11" s="79" t="s">
        <v>21</v>
      </c>
      <c r="I11" s="77" t="s">
        <v>24</v>
      </c>
      <c r="J11" s="78"/>
      <c r="K11" s="79" t="s">
        <v>22</v>
      </c>
      <c r="L11" s="77" t="s">
        <v>31</v>
      </c>
      <c r="M11" s="48"/>
      <c r="N11" s="79" t="s">
        <v>26</v>
      </c>
      <c r="O11" s="132" t="s">
        <v>30</v>
      </c>
      <c r="P11" s="78"/>
      <c r="Q11" s="79" t="s">
        <v>25</v>
      </c>
      <c r="R11" s="100"/>
      <c r="S11" s="132"/>
      <c r="T11" s="51"/>
      <c r="U11" s="236" t="s">
        <v>352</v>
      </c>
      <c r="V11" s="346" t="s">
        <v>347</v>
      </c>
      <c r="W11" s="139"/>
      <c r="X11" s="77" t="s">
        <v>39</v>
      </c>
      <c r="Y11" s="78"/>
      <c r="Z11" s="79" t="s">
        <v>44</v>
      </c>
      <c r="AA11" s="77" t="s">
        <v>41</v>
      </c>
      <c r="AB11" s="78"/>
      <c r="AC11" s="79" t="s">
        <v>38</v>
      </c>
      <c r="AD11" s="77" t="s">
        <v>43</v>
      </c>
      <c r="AE11" s="48"/>
      <c r="AF11" s="79" t="s">
        <v>37</v>
      </c>
      <c r="AG11" s="132" t="s">
        <v>40</v>
      </c>
      <c r="AH11" s="78"/>
      <c r="AI11" s="79" t="s">
        <v>42</v>
      </c>
      <c r="AJ11" s="100"/>
    </row>
    <row r="12" spans="3:36" ht="18">
      <c r="C12" s="236" t="s">
        <v>337</v>
      </c>
      <c r="D12" s="346" t="s">
        <v>335</v>
      </c>
      <c r="E12" s="139"/>
      <c r="F12" s="87"/>
      <c r="G12" s="48"/>
      <c r="H12" s="92"/>
      <c r="I12" s="87"/>
      <c r="J12" s="48"/>
      <c r="K12" s="92"/>
      <c r="L12" s="87"/>
      <c r="M12" s="48"/>
      <c r="N12" s="92"/>
      <c r="O12" s="96"/>
      <c r="P12" s="48"/>
      <c r="Q12" s="92"/>
      <c r="R12" s="99"/>
      <c r="S12" s="96"/>
      <c r="T12" s="51"/>
      <c r="U12" s="236" t="s">
        <v>353</v>
      </c>
      <c r="V12" s="346" t="s">
        <v>348</v>
      </c>
      <c r="W12" s="139"/>
      <c r="X12" s="87"/>
      <c r="Y12" s="48"/>
      <c r="Z12" s="92"/>
      <c r="AA12" s="87"/>
      <c r="AB12" s="48"/>
      <c r="AC12" s="92"/>
      <c r="AD12" s="87"/>
      <c r="AE12" s="48"/>
      <c r="AF12" s="92"/>
      <c r="AG12" s="96"/>
      <c r="AH12" s="48"/>
      <c r="AI12" s="92"/>
      <c r="AJ12" s="99"/>
    </row>
    <row r="13" spans="3:36" ht="18">
      <c r="C13" s="236"/>
      <c r="D13" s="237"/>
      <c r="E13" s="139"/>
      <c r="F13" s="87"/>
      <c r="G13" s="48"/>
      <c r="H13" s="92"/>
      <c r="I13" s="87"/>
      <c r="J13" s="48"/>
      <c r="K13" s="92"/>
      <c r="L13" s="87"/>
      <c r="M13" s="48"/>
      <c r="N13" s="92"/>
      <c r="O13" s="96"/>
      <c r="P13" s="48"/>
      <c r="Q13" s="92"/>
      <c r="R13" s="99"/>
      <c r="S13" s="96"/>
      <c r="T13" s="51"/>
      <c r="U13" s="236" t="s">
        <v>354</v>
      </c>
      <c r="V13" s="346" t="s">
        <v>349</v>
      </c>
      <c r="W13" s="139"/>
      <c r="X13" s="87"/>
      <c r="Y13" s="48"/>
      <c r="Z13" s="92"/>
      <c r="AA13" s="87"/>
      <c r="AB13" s="48"/>
      <c r="AC13" s="92"/>
      <c r="AD13" s="87"/>
      <c r="AE13" s="48"/>
      <c r="AF13" s="92"/>
      <c r="AG13" s="96"/>
      <c r="AH13" s="48"/>
      <c r="AI13" s="92"/>
      <c r="AJ13" s="99"/>
    </row>
    <row r="14" spans="3:36" ht="18">
      <c r="C14" s="144"/>
      <c r="D14" s="104"/>
      <c r="E14" s="139"/>
      <c r="F14" s="87"/>
      <c r="G14" s="48"/>
      <c r="H14" s="92"/>
      <c r="I14" s="87"/>
      <c r="J14" s="48"/>
      <c r="K14" s="92"/>
      <c r="L14" s="87"/>
      <c r="M14" s="48"/>
      <c r="N14" s="92"/>
      <c r="O14" s="96"/>
      <c r="P14" s="48"/>
      <c r="Q14" s="92"/>
      <c r="R14" s="99"/>
      <c r="S14" s="96"/>
      <c r="T14" s="51"/>
      <c r="U14" s="236" t="s">
        <v>351</v>
      </c>
      <c r="V14" s="346" t="s">
        <v>346</v>
      </c>
      <c r="W14" s="139"/>
      <c r="X14" s="87"/>
      <c r="Y14" s="48"/>
      <c r="Z14" s="92"/>
      <c r="AA14" s="87"/>
      <c r="AB14" s="48"/>
      <c r="AC14" s="92"/>
      <c r="AD14" s="87"/>
      <c r="AE14" s="48"/>
      <c r="AF14" s="92"/>
      <c r="AG14" s="96"/>
      <c r="AH14" s="48"/>
      <c r="AI14" s="92"/>
      <c r="AJ14" s="99"/>
    </row>
    <row r="15" spans="2:36" ht="18">
      <c r="B15" s="80">
        <v>3</v>
      </c>
      <c r="C15" s="240" t="s">
        <v>263</v>
      </c>
      <c r="D15" s="346"/>
      <c r="E15" s="139">
        <v>3</v>
      </c>
      <c r="F15" s="87">
        <v>8</v>
      </c>
      <c r="G15" s="48" t="s">
        <v>11</v>
      </c>
      <c r="H15" s="92">
        <v>7</v>
      </c>
      <c r="I15" s="87">
        <v>6</v>
      </c>
      <c r="J15" s="48" t="s">
        <v>11</v>
      </c>
      <c r="K15" s="92">
        <v>5</v>
      </c>
      <c r="L15" s="87">
        <v>2</v>
      </c>
      <c r="M15" s="48" t="s">
        <v>11</v>
      </c>
      <c r="N15" s="92">
        <v>1</v>
      </c>
      <c r="O15" s="96">
        <v>4</v>
      </c>
      <c r="P15" s="48" t="s">
        <v>11</v>
      </c>
      <c r="Q15" s="92">
        <v>3</v>
      </c>
      <c r="R15" s="99"/>
      <c r="S15" s="96"/>
      <c r="T15" s="51"/>
      <c r="U15" s="240" t="s">
        <v>269</v>
      </c>
      <c r="V15" s="346"/>
      <c r="W15" s="139">
        <v>3</v>
      </c>
      <c r="X15" s="87">
        <v>8</v>
      </c>
      <c r="Y15" s="48" t="s">
        <v>11</v>
      </c>
      <c r="Z15" s="92">
        <v>7</v>
      </c>
      <c r="AA15" s="87">
        <v>6</v>
      </c>
      <c r="AB15" s="48" t="s">
        <v>11</v>
      </c>
      <c r="AC15" s="92">
        <v>5</v>
      </c>
      <c r="AD15" s="87">
        <v>2</v>
      </c>
      <c r="AE15" s="48" t="s">
        <v>11</v>
      </c>
      <c r="AF15" s="92">
        <v>1</v>
      </c>
      <c r="AG15" s="96">
        <v>4</v>
      </c>
      <c r="AH15" s="48" t="s">
        <v>11</v>
      </c>
      <c r="AI15" s="92">
        <v>3</v>
      </c>
      <c r="AJ15" s="99"/>
    </row>
    <row r="16" spans="3:36" ht="18">
      <c r="C16" s="236" t="s">
        <v>314</v>
      </c>
      <c r="D16" s="346" t="s">
        <v>311</v>
      </c>
      <c r="E16" s="139"/>
      <c r="F16" s="87"/>
      <c r="G16" s="48"/>
      <c r="H16" s="92"/>
      <c r="I16" s="87"/>
      <c r="J16" s="48"/>
      <c r="K16" s="92"/>
      <c r="L16" s="87"/>
      <c r="M16" s="48"/>
      <c r="N16" s="92"/>
      <c r="O16" s="96"/>
      <c r="P16" s="48"/>
      <c r="Q16" s="92"/>
      <c r="R16" s="99"/>
      <c r="S16" s="96"/>
      <c r="T16" s="51"/>
      <c r="U16" s="236" t="s">
        <v>364</v>
      </c>
      <c r="V16" s="346" t="s">
        <v>359</v>
      </c>
      <c r="W16" s="139"/>
      <c r="X16" s="87"/>
      <c r="Y16" s="48"/>
      <c r="Z16" s="92"/>
      <c r="AA16" s="87"/>
      <c r="AB16" s="48"/>
      <c r="AC16" s="92"/>
      <c r="AD16" s="87"/>
      <c r="AE16" s="48"/>
      <c r="AF16" s="92"/>
      <c r="AG16" s="96"/>
      <c r="AH16" s="48"/>
      <c r="AI16" s="92"/>
      <c r="AJ16" s="99"/>
    </row>
    <row r="17" spans="3:36" ht="18">
      <c r="C17" s="236" t="s">
        <v>315</v>
      </c>
      <c r="D17" s="346" t="s">
        <v>312</v>
      </c>
      <c r="E17" s="139"/>
      <c r="F17" s="77" t="s">
        <v>31</v>
      </c>
      <c r="G17" s="78"/>
      <c r="H17" s="79" t="s">
        <v>30</v>
      </c>
      <c r="I17" s="77" t="s">
        <v>26</v>
      </c>
      <c r="J17" s="78"/>
      <c r="K17" s="79" t="s">
        <v>25</v>
      </c>
      <c r="L17" s="77" t="s">
        <v>22</v>
      </c>
      <c r="M17" s="48"/>
      <c r="N17" s="79" t="s">
        <v>21</v>
      </c>
      <c r="O17" s="132" t="s">
        <v>24</v>
      </c>
      <c r="P17" s="78"/>
      <c r="Q17" s="79" t="s">
        <v>23</v>
      </c>
      <c r="R17" s="100"/>
      <c r="S17" s="132"/>
      <c r="T17" s="51"/>
      <c r="U17" s="236" t="s">
        <v>362</v>
      </c>
      <c r="V17" s="346" t="s">
        <v>357</v>
      </c>
      <c r="W17" s="139"/>
      <c r="X17" s="77" t="s">
        <v>43</v>
      </c>
      <c r="Y17" s="78"/>
      <c r="Z17" s="79" t="s">
        <v>40</v>
      </c>
      <c r="AA17" s="77" t="s">
        <v>37</v>
      </c>
      <c r="AB17" s="78"/>
      <c r="AC17" s="79" t="s">
        <v>42</v>
      </c>
      <c r="AD17" s="77" t="s">
        <v>38</v>
      </c>
      <c r="AE17" s="48"/>
      <c r="AF17" s="79" t="s">
        <v>44</v>
      </c>
      <c r="AG17" s="132" t="s">
        <v>41</v>
      </c>
      <c r="AH17" s="78"/>
      <c r="AI17" s="79" t="s">
        <v>39</v>
      </c>
      <c r="AJ17" s="100"/>
    </row>
    <row r="18" spans="3:36" ht="18">
      <c r="C18" s="236" t="s">
        <v>313</v>
      </c>
      <c r="D18" s="346" t="s">
        <v>310</v>
      </c>
      <c r="E18" s="139"/>
      <c r="F18" s="87"/>
      <c r="G18" s="48"/>
      <c r="H18" s="92"/>
      <c r="I18" s="87"/>
      <c r="J18" s="48"/>
      <c r="K18" s="92"/>
      <c r="L18" s="87"/>
      <c r="M18" s="48"/>
      <c r="N18" s="92"/>
      <c r="O18" s="96"/>
      <c r="P18" s="48"/>
      <c r="Q18" s="92"/>
      <c r="R18" s="99"/>
      <c r="S18" s="96"/>
      <c r="T18" s="51"/>
      <c r="U18" s="236" t="s">
        <v>360</v>
      </c>
      <c r="V18" s="346" t="s">
        <v>355</v>
      </c>
      <c r="W18" s="139"/>
      <c r="X18" s="87"/>
      <c r="Y18" s="48"/>
      <c r="Z18" s="92"/>
      <c r="AA18" s="87"/>
      <c r="AB18" s="48"/>
      <c r="AC18" s="92"/>
      <c r="AD18" s="87"/>
      <c r="AE18" s="48"/>
      <c r="AF18" s="92"/>
      <c r="AG18" s="96"/>
      <c r="AH18" s="48"/>
      <c r="AI18" s="92"/>
      <c r="AJ18" s="99"/>
    </row>
    <row r="19" spans="3:36" ht="18">
      <c r="C19" s="236"/>
      <c r="D19" s="237"/>
      <c r="E19" s="139"/>
      <c r="F19" s="87"/>
      <c r="G19" s="48"/>
      <c r="H19" s="92"/>
      <c r="I19" s="87"/>
      <c r="J19" s="48"/>
      <c r="K19" s="92"/>
      <c r="L19" s="87"/>
      <c r="M19" s="48"/>
      <c r="N19" s="92"/>
      <c r="O19" s="96"/>
      <c r="P19" s="48"/>
      <c r="Q19" s="92"/>
      <c r="R19" s="99"/>
      <c r="S19" s="96"/>
      <c r="T19" s="51"/>
      <c r="U19" s="236" t="s">
        <v>363</v>
      </c>
      <c r="V19" s="346" t="s">
        <v>358</v>
      </c>
      <c r="W19" s="139"/>
      <c r="X19" s="87"/>
      <c r="Y19" s="48"/>
      <c r="Z19" s="92"/>
      <c r="AA19" s="87"/>
      <c r="AB19" s="48"/>
      <c r="AC19" s="92"/>
      <c r="AD19" s="87"/>
      <c r="AE19" s="48"/>
      <c r="AF19" s="92"/>
      <c r="AG19" s="96"/>
      <c r="AH19" s="48"/>
      <c r="AI19" s="92"/>
      <c r="AJ19" s="99"/>
    </row>
    <row r="20" spans="3:36" ht="18">
      <c r="C20" s="144"/>
      <c r="D20" s="104"/>
      <c r="E20" s="139"/>
      <c r="F20" s="87"/>
      <c r="G20" s="48"/>
      <c r="H20" s="92"/>
      <c r="I20" s="87"/>
      <c r="J20" s="48"/>
      <c r="K20" s="92"/>
      <c r="L20" s="87"/>
      <c r="M20" s="48"/>
      <c r="N20" s="92"/>
      <c r="O20" s="96"/>
      <c r="P20" s="48"/>
      <c r="Q20" s="92"/>
      <c r="R20" s="99"/>
      <c r="S20" s="96"/>
      <c r="T20" s="51"/>
      <c r="U20" s="236" t="s">
        <v>361</v>
      </c>
      <c r="V20" s="346" t="s">
        <v>356</v>
      </c>
      <c r="W20" s="139"/>
      <c r="X20" s="87"/>
      <c r="Y20" s="48"/>
      <c r="Z20" s="92"/>
      <c r="AA20" s="87"/>
      <c r="AB20" s="48"/>
      <c r="AC20" s="92"/>
      <c r="AD20" s="87"/>
      <c r="AE20" s="48"/>
      <c r="AF20" s="92"/>
      <c r="AG20" s="96"/>
      <c r="AH20" s="48"/>
      <c r="AI20" s="92"/>
      <c r="AJ20" s="99"/>
    </row>
    <row r="21" spans="2:36" ht="18">
      <c r="B21" s="80">
        <v>4</v>
      </c>
      <c r="C21" s="240" t="s">
        <v>268</v>
      </c>
      <c r="D21" s="346"/>
      <c r="E21" s="139">
        <v>4</v>
      </c>
      <c r="F21" s="87">
        <v>5</v>
      </c>
      <c r="G21" s="48" t="s">
        <v>11</v>
      </c>
      <c r="H21" s="92">
        <v>3</v>
      </c>
      <c r="I21" s="87">
        <v>2</v>
      </c>
      <c r="J21" s="48" t="s">
        <v>11</v>
      </c>
      <c r="K21" s="92">
        <v>8</v>
      </c>
      <c r="L21" s="87">
        <v>7</v>
      </c>
      <c r="M21" s="48" t="s">
        <v>11</v>
      </c>
      <c r="N21" s="92">
        <v>4</v>
      </c>
      <c r="O21" s="96">
        <v>1</v>
      </c>
      <c r="P21" s="48" t="s">
        <v>11</v>
      </c>
      <c r="Q21" s="92">
        <v>6</v>
      </c>
      <c r="R21" s="99"/>
      <c r="S21" s="96"/>
      <c r="T21" s="51"/>
      <c r="U21" s="240" t="s">
        <v>265</v>
      </c>
      <c r="V21" s="346"/>
      <c r="W21" s="139">
        <v>4</v>
      </c>
      <c r="X21" s="87">
        <v>5</v>
      </c>
      <c r="Y21" s="48" t="s">
        <v>11</v>
      </c>
      <c r="Z21" s="92">
        <v>3</v>
      </c>
      <c r="AA21" s="87">
        <v>2</v>
      </c>
      <c r="AB21" s="48" t="s">
        <v>11</v>
      </c>
      <c r="AC21" s="92">
        <v>8</v>
      </c>
      <c r="AD21" s="87">
        <v>7</v>
      </c>
      <c r="AE21" s="48" t="s">
        <v>11</v>
      </c>
      <c r="AF21" s="92">
        <v>4</v>
      </c>
      <c r="AG21" s="96">
        <v>1</v>
      </c>
      <c r="AH21" s="48" t="s">
        <v>11</v>
      </c>
      <c r="AI21" s="92">
        <v>6</v>
      </c>
      <c r="AJ21" s="99"/>
    </row>
    <row r="22" spans="3:36" ht="18">
      <c r="C22" s="236" t="s">
        <v>343</v>
      </c>
      <c r="D22" s="346" t="s">
        <v>333</v>
      </c>
      <c r="E22" s="139"/>
      <c r="F22" s="87"/>
      <c r="G22" s="48"/>
      <c r="H22" s="92"/>
      <c r="I22" s="87"/>
      <c r="J22" s="48"/>
      <c r="K22" s="92"/>
      <c r="L22" s="87"/>
      <c r="M22" s="48"/>
      <c r="N22" s="92"/>
      <c r="O22" s="96"/>
      <c r="P22" s="48"/>
      <c r="Q22" s="92"/>
      <c r="R22" s="99"/>
      <c r="S22" s="96"/>
      <c r="T22" s="51"/>
      <c r="U22" s="236" t="s">
        <v>330</v>
      </c>
      <c r="V22" s="346" t="s">
        <v>327</v>
      </c>
      <c r="W22" s="139"/>
      <c r="X22" s="87"/>
      <c r="Y22" s="48"/>
      <c r="Z22" s="92"/>
      <c r="AA22" s="87"/>
      <c r="AB22" s="48"/>
      <c r="AC22" s="92"/>
      <c r="AD22" s="87"/>
      <c r="AE22" s="48"/>
      <c r="AF22" s="92"/>
      <c r="AG22" s="96"/>
      <c r="AH22" s="48"/>
      <c r="AI22" s="92"/>
      <c r="AJ22" s="99"/>
    </row>
    <row r="23" spans="3:36" ht="18">
      <c r="C23" s="236" t="s">
        <v>342</v>
      </c>
      <c r="D23" s="346" t="s">
        <v>339</v>
      </c>
      <c r="E23" s="139"/>
      <c r="F23" s="77" t="s">
        <v>25</v>
      </c>
      <c r="G23" s="78"/>
      <c r="H23" s="79" t="s">
        <v>23</v>
      </c>
      <c r="I23" s="77" t="s">
        <v>22</v>
      </c>
      <c r="J23" s="78"/>
      <c r="K23" s="79" t="s">
        <v>31</v>
      </c>
      <c r="L23" s="77" t="s">
        <v>30</v>
      </c>
      <c r="M23" s="48"/>
      <c r="N23" s="79" t="s">
        <v>24</v>
      </c>
      <c r="O23" s="132" t="s">
        <v>21</v>
      </c>
      <c r="P23" s="78"/>
      <c r="Q23" s="79" t="s">
        <v>26</v>
      </c>
      <c r="R23" s="100"/>
      <c r="S23" s="132"/>
      <c r="T23" s="51"/>
      <c r="U23" s="236" t="s">
        <v>332</v>
      </c>
      <c r="V23" s="346" t="s">
        <v>328</v>
      </c>
      <c r="W23" s="139"/>
      <c r="X23" s="77" t="s">
        <v>42</v>
      </c>
      <c r="Y23" s="78"/>
      <c r="Z23" s="79" t="s">
        <v>39</v>
      </c>
      <c r="AA23" s="77" t="s">
        <v>38</v>
      </c>
      <c r="AB23" s="78"/>
      <c r="AC23" s="79" t="s">
        <v>43</v>
      </c>
      <c r="AD23" s="77" t="s">
        <v>40</v>
      </c>
      <c r="AE23" s="48"/>
      <c r="AF23" s="79" t="s">
        <v>41</v>
      </c>
      <c r="AG23" s="132" t="s">
        <v>44</v>
      </c>
      <c r="AH23" s="78"/>
      <c r="AI23" s="79" t="s">
        <v>37</v>
      </c>
      <c r="AJ23" s="100"/>
    </row>
    <row r="24" spans="3:36" ht="18">
      <c r="C24" s="236" t="s">
        <v>344</v>
      </c>
      <c r="D24" s="346" t="s">
        <v>340</v>
      </c>
      <c r="E24" s="139"/>
      <c r="F24" s="87"/>
      <c r="G24" s="48"/>
      <c r="H24" s="92"/>
      <c r="I24" s="87"/>
      <c r="J24" s="48"/>
      <c r="K24" s="92"/>
      <c r="L24" s="87"/>
      <c r="M24" s="48"/>
      <c r="N24" s="92"/>
      <c r="O24" s="96"/>
      <c r="P24" s="48"/>
      <c r="Q24" s="92"/>
      <c r="R24" s="99"/>
      <c r="S24" s="96"/>
      <c r="T24" s="51"/>
      <c r="U24" s="236" t="s">
        <v>331</v>
      </c>
      <c r="V24" s="346" t="s">
        <v>327</v>
      </c>
      <c r="W24" s="139"/>
      <c r="X24" s="87"/>
      <c r="Y24" s="48"/>
      <c r="Z24" s="92"/>
      <c r="AA24" s="87"/>
      <c r="AB24" s="48"/>
      <c r="AC24" s="92"/>
      <c r="AD24" s="87"/>
      <c r="AE24" s="48"/>
      <c r="AF24" s="92"/>
      <c r="AG24" s="96"/>
      <c r="AH24" s="48"/>
      <c r="AI24" s="92"/>
      <c r="AJ24" s="99"/>
    </row>
    <row r="25" spans="3:36" ht="18">
      <c r="C25" s="236" t="s">
        <v>341</v>
      </c>
      <c r="D25" s="346" t="s">
        <v>338</v>
      </c>
      <c r="E25" s="139"/>
      <c r="F25" s="87"/>
      <c r="G25" s="48"/>
      <c r="H25" s="92"/>
      <c r="I25" s="87"/>
      <c r="J25" s="48"/>
      <c r="K25" s="92"/>
      <c r="L25" s="87"/>
      <c r="M25" s="48"/>
      <c r="N25" s="92"/>
      <c r="O25" s="96"/>
      <c r="P25" s="48"/>
      <c r="Q25" s="92"/>
      <c r="R25" s="99"/>
      <c r="S25" s="96"/>
      <c r="T25" s="51"/>
      <c r="U25" s="236" t="s">
        <v>329</v>
      </c>
      <c r="V25" s="346" t="s">
        <v>326</v>
      </c>
      <c r="W25" s="139"/>
      <c r="X25" s="87"/>
      <c r="Y25" s="48"/>
      <c r="Z25" s="92"/>
      <c r="AA25" s="87"/>
      <c r="AB25" s="48"/>
      <c r="AC25" s="92"/>
      <c r="AD25" s="87"/>
      <c r="AE25" s="48"/>
      <c r="AF25" s="92"/>
      <c r="AG25" s="96"/>
      <c r="AH25" s="48"/>
      <c r="AI25" s="92"/>
      <c r="AJ25" s="99"/>
    </row>
    <row r="26" spans="3:36" ht="18">
      <c r="C26" s="236"/>
      <c r="D26" s="104"/>
      <c r="E26" s="139"/>
      <c r="F26" s="87"/>
      <c r="G26" s="48"/>
      <c r="H26" s="92"/>
      <c r="I26" s="87"/>
      <c r="J26" s="48"/>
      <c r="K26" s="92"/>
      <c r="L26" s="87"/>
      <c r="M26" s="48"/>
      <c r="N26" s="92"/>
      <c r="O26" s="96"/>
      <c r="P26" s="48"/>
      <c r="Q26" s="92"/>
      <c r="R26" s="99"/>
      <c r="S26" s="96"/>
      <c r="T26" s="51"/>
      <c r="U26" s="144"/>
      <c r="V26" s="104"/>
      <c r="W26" s="139"/>
      <c r="X26" s="87"/>
      <c r="Y26" s="48"/>
      <c r="Z26" s="92"/>
      <c r="AA26" s="87"/>
      <c r="AB26" s="48"/>
      <c r="AC26" s="92"/>
      <c r="AD26" s="87"/>
      <c r="AE26" s="48"/>
      <c r="AF26" s="92"/>
      <c r="AG26" s="96"/>
      <c r="AH26" s="48"/>
      <c r="AI26" s="92"/>
      <c r="AJ26" s="99"/>
    </row>
    <row r="27" spans="2:36" ht="18">
      <c r="B27" s="80">
        <v>5</v>
      </c>
      <c r="C27" s="240" t="s">
        <v>256</v>
      </c>
      <c r="D27" s="346"/>
      <c r="E27" s="139">
        <v>5</v>
      </c>
      <c r="F27" s="87">
        <v>7</v>
      </c>
      <c r="G27" s="48" t="s">
        <v>11</v>
      </c>
      <c r="H27" s="92">
        <v>6</v>
      </c>
      <c r="I27" s="87">
        <v>1</v>
      </c>
      <c r="J27" s="48" t="s">
        <v>11</v>
      </c>
      <c r="K27" s="92">
        <v>4</v>
      </c>
      <c r="L27" s="87">
        <v>3</v>
      </c>
      <c r="M27" s="48" t="s">
        <v>11</v>
      </c>
      <c r="N27" s="92">
        <v>2</v>
      </c>
      <c r="O27" s="96">
        <v>5</v>
      </c>
      <c r="P27" s="48" t="s">
        <v>11</v>
      </c>
      <c r="Q27" s="92">
        <v>8</v>
      </c>
      <c r="R27" s="99"/>
      <c r="S27" s="96"/>
      <c r="T27" s="51"/>
      <c r="U27" s="240" t="s">
        <v>260</v>
      </c>
      <c r="V27" s="346"/>
      <c r="W27" s="139">
        <v>5</v>
      </c>
      <c r="X27" s="87">
        <v>7</v>
      </c>
      <c r="Y27" s="48" t="s">
        <v>11</v>
      </c>
      <c r="Z27" s="92">
        <v>6</v>
      </c>
      <c r="AA27" s="87">
        <v>1</v>
      </c>
      <c r="AB27" s="48" t="s">
        <v>11</v>
      </c>
      <c r="AC27" s="92">
        <v>4</v>
      </c>
      <c r="AD27" s="87">
        <v>3</v>
      </c>
      <c r="AE27" s="48" t="s">
        <v>11</v>
      </c>
      <c r="AF27" s="92">
        <v>2</v>
      </c>
      <c r="AG27" s="96">
        <v>5</v>
      </c>
      <c r="AH27" s="48" t="s">
        <v>11</v>
      </c>
      <c r="AI27" s="92">
        <v>8</v>
      </c>
      <c r="AJ27" s="99"/>
    </row>
    <row r="28" spans="3:36" ht="18" customHeight="1">
      <c r="C28" s="236" t="s">
        <v>378</v>
      </c>
      <c r="D28" s="346" t="s">
        <v>375</v>
      </c>
      <c r="E28" s="139"/>
      <c r="F28" s="87"/>
      <c r="G28" s="48"/>
      <c r="H28" s="92"/>
      <c r="I28" s="87"/>
      <c r="J28" s="48"/>
      <c r="K28" s="92"/>
      <c r="L28" s="87"/>
      <c r="M28" s="48"/>
      <c r="N28" s="92"/>
      <c r="O28" s="96"/>
      <c r="P28" s="48"/>
      <c r="Q28" s="92"/>
      <c r="R28" s="99"/>
      <c r="S28" s="96"/>
      <c r="T28" s="51"/>
      <c r="U28" s="236" t="s">
        <v>285</v>
      </c>
      <c r="V28" s="346">
        <v>16252</v>
      </c>
      <c r="W28" s="139"/>
      <c r="X28" s="87"/>
      <c r="Y28" s="48"/>
      <c r="Z28" s="92"/>
      <c r="AA28" s="87"/>
      <c r="AB28" s="48"/>
      <c r="AC28" s="92"/>
      <c r="AD28" s="87"/>
      <c r="AE28" s="48"/>
      <c r="AF28" s="92"/>
      <c r="AG28" s="96"/>
      <c r="AH28" s="48"/>
      <c r="AI28" s="92"/>
      <c r="AJ28" s="99"/>
    </row>
    <row r="29" spans="3:36" ht="18" customHeight="1">
      <c r="C29" s="236" t="s">
        <v>379</v>
      </c>
      <c r="D29" s="346" t="s">
        <v>376</v>
      </c>
      <c r="E29" s="139"/>
      <c r="F29" s="77" t="s">
        <v>30</v>
      </c>
      <c r="G29" s="78"/>
      <c r="H29" s="79" t="s">
        <v>26</v>
      </c>
      <c r="I29" s="77" t="s">
        <v>21</v>
      </c>
      <c r="J29" s="78"/>
      <c r="K29" s="79" t="s">
        <v>24</v>
      </c>
      <c r="L29" s="77" t="s">
        <v>23</v>
      </c>
      <c r="M29" s="48"/>
      <c r="N29" s="79" t="s">
        <v>22</v>
      </c>
      <c r="O29" s="132" t="s">
        <v>25</v>
      </c>
      <c r="P29" s="78"/>
      <c r="Q29" s="79" t="s">
        <v>31</v>
      </c>
      <c r="R29" s="100"/>
      <c r="S29" s="132"/>
      <c r="T29" s="51"/>
      <c r="U29" s="236" t="s">
        <v>288</v>
      </c>
      <c r="V29" s="346" t="s">
        <v>283</v>
      </c>
      <c r="W29" s="139"/>
      <c r="X29" s="77" t="s">
        <v>40</v>
      </c>
      <c r="Y29" s="78"/>
      <c r="Z29" s="79" t="s">
        <v>37</v>
      </c>
      <c r="AA29" s="77" t="s">
        <v>44</v>
      </c>
      <c r="AB29" s="78"/>
      <c r="AC29" s="79" t="s">
        <v>41</v>
      </c>
      <c r="AD29" s="77" t="s">
        <v>39</v>
      </c>
      <c r="AE29" s="48"/>
      <c r="AF29" s="79" t="s">
        <v>38</v>
      </c>
      <c r="AG29" s="132" t="s">
        <v>42</v>
      </c>
      <c r="AH29" s="78"/>
      <c r="AI29" s="79" t="s">
        <v>43</v>
      </c>
      <c r="AJ29" s="100"/>
    </row>
    <row r="30" spans="3:36" ht="18">
      <c r="C30" s="236" t="s">
        <v>382</v>
      </c>
      <c r="D30" s="346" t="s">
        <v>381</v>
      </c>
      <c r="E30" s="139"/>
      <c r="F30" s="87"/>
      <c r="G30" s="48"/>
      <c r="H30" s="92"/>
      <c r="I30" s="87"/>
      <c r="J30" s="48"/>
      <c r="K30" s="92"/>
      <c r="L30" s="87"/>
      <c r="M30" s="48"/>
      <c r="N30" s="92"/>
      <c r="O30" s="96"/>
      <c r="P30" s="48"/>
      <c r="Q30" s="92"/>
      <c r="R30" s="99"/>
      <c r="S30" s="96"/>
      <c r="T30" s="51"/>
      <c r="U30" s="236" t="s">
        <v>284</v>
      </c>
      <c r="V30" s="346" t="s">
        <v>280</v>
      </c>
      <c r="W30" s="139"/>
      <c r="X30" s="87"/>
      <c r="Y30" s="48"/>
      <c r="Z30" s="92"/>
      <c r="AA30" s="87"/>
      <c r="AB30" s="48"/>
      <c r="AC30" s="92"/>
      <c r="AD30" s="87"/>
      <c r="AE30" s="48"/>
      <c r="AF30" s="92"/>
      <c r="AG30" s="96"/>
      <c r="AH30" s="48"/>
      <c r="AI30" s="92"/>
      <c r="AJ30" s="99"/>
    </row>
    <row r="31" spans="3:36" ht="18">
      <c r="C31" s="236" t="s">
        <v>380</v>
      </c>
      <c r="D31" s="346" t="s">
        <v>377</v>
      </c>
      <c r="E31" s="139"/>
      <c r="F31" s="87"/>
      <c r="G31" s="48"/>
      <c r="H31" s="92"/>
      <c r="I31" s="87"/>
      <c r="J31" s="48"/>
      <c r="K31" s="92"/>
      <c r="L31" s="96"/>
      <c r="M31" s="48"/>
      <c r="N31" s="92"/>
      <c r="O31" s="96"/>
      <c r="P31" s="48"/>
      <c r="Q31" s="92"/>
      <c r="R31" s="99"/>
      <c r="S31" s="96"/>
      <c r="T31" s="51"/>
      <c r="U31" s="236" t="s">
        <v>287</v>
      </c>
      <c r="V31" s="346" t="s">
        <v>282</v>
      </c>
      <c r="W31" s="139"/>
      <c r="X31" s="87"/>
      <c r="Y31" s="48"/>
      <c r="Z31" s="92"/>
      <c r="AA31" s="87"/>
      <c r="AB31" s="48"/>
      <c r="AC31" s="92"/>
      <c r="AD31" s="96"/>
      <c r="AE31" s="48"/>
      <c r="AF31" s="92"/>
      <c r="AG31" s="96"/>
      <c r="AH31" s="48"/>
      <c r="AI31" s="92"/>
      <c r="AJ31" s="99"/>
    </row>
    <row r="32" spans="3:36" ht="18">
      <c r="C32" s="144"/>
      <c r="D32" s="104"/>
      <c r="E32" s="139"/>
      <c r="F32" s="87"/>
      <c r="G32" s="48"/>
      <c r="H32" s="92"/>
      <c r="I32" s="87"/>
      <c r="J32" s="48"/>
      <c r="K32" s="92"/>
      <c r="L32" s="96"/>
      <c r="M32" s="48"/>
      <c r="N32" s="92"/>
      <c r="O32" s="96"/>
      <c r="P32" s="48"/>
      <c r="Q32" s="92"/>
      <c r="R32" s="99"/>
      <c r="S32" s="96"/>
      <c r="T32" s="51"/>
      <c r="U32" s="236" t="s">
        <v>286</v>
      </c>
      <c r="V32" s="346" t="s">
        <v>281</v>
      </c>
      <c r="W32" s="139"/>
      <c r="X32" s="87"/>
      <c r="Y32" s="48"/>
      <c r="Z32" s="92"/>
      <c r="AA32" s="87"/>
      <c r="AB32" s="48"/>
      <c r="AC32" s="92"/>
      <c r="AD32" s="96"/>
      <c r="AE32" s="48"/>
      <c r="AF32" s="92"/>
      <c r="AG32" s="96"/>
      <c r="AH32" s="48"/>
      <c r="AI32" s="92"/>
      <c r="AJ32" s="99"/>
    </row>
    <row r="33" spans="2:36" ht="18">
      <c r="B33" s="80">
        <v>6</v>
      </c>
      <c r="C33" s="240" t="s">
        <v>257</v>
      </c>
      <c r="D33" s="346"/>
      <c r="E33" s="140">
        <v>6</v>
      </c>
      <c r="F33" s="87">
        <v>2</v>
      </c>
      <c r="G33" s="48" t="s">
        <v>11</v>
      </c>
      <c r="H33" s="92">
        <v>5</v>
      </c>
      <c r="I33" s="87">
        <v>8</v>
      </c>
      <c r="J33" s="48" t="s">
        <v>11</v>
      </c>
      <c r="K33" s="92">
        <v>3</v>
      </c>
      <c r="L33" s="96">
        <v>1</v>
      </c>
      <c r="M33" s="48" t="s">
        <v>11</v>
      </c>
      <c r="N33" s="92">
        <v>7</v>
      </c>
      <c r="O33" s="96">
        <v>6</v>
      </c>
      <c r="P33" s="48" t="s">
        <v>11</v>
      </c>
      <c r="Q33" s="92">
        <v>4</v>
      </c>
      <c r="R33" s="99"/>
      <c r="S33" s="96"/>
      <c r="T33" s="51"/>
      <c r="U33" s="240" t="s">
        <v>259</v>
      </c>
      <c r="V33" s="346"/>
      <c r="W33" s="140">
        <v>6</v>
      </c>
      <c r="X33" s="87">
        <v>2</v>
      </c>
      <c r="Y33" s="48" t="s">
        <v>11</v>
      </c>
      <c r="Z33" s="92">
        <v>5</v>
      </c>
      <c r="AA33" s="87">
        <v>8</v>
      </c>
      <c r="AB33" s="48" t="s">
        <v>11</v>
      </c>
      <c r="AC33" s="92">
        <v>3</v>
      </c>
      <c r="AD33" s="96">
        <v>1</v>
      </c>
      <c r="AE33" s="48" t="s">
        <v>11</v>
      </c>
      <c r="AF33" s="92">
        <v>7</v>
      </c>
      <c r="AG33" s="96">
        <v>6</v>
      </c>
      <c r="AH33" s="48" t="s">
        <v>11</v>
      </c>
      <c r="AI33" s="92">
        <v>4</v>
      </c>
      <c r="AJ33" s="99"/>
    </row>
    <row r="34" spans="3:36" ht="18" customHeight="1">
      <c r="C34" s="236" t="s">
        <v>275</v>
      </c>
      <c r="D34" s="346">
        <v>16251</v>
      </c>
      <c r="E34" s="141"/>
      <c r="F34" s="87"/>
      <c r="G34" s="67"/>
      <c r="H34" s="92"/>
      <c r="I34" s="87"/>
      <c r="J34" s="49"/>
      <c r="K34" s="92"/>
      <c r="L34" s="96"/>
      <c r="M34" s="49"/>
      <c r="N34" s="92"/>
      <c r="O34" s="96"/>
      <c r="P34" s="49"/>
      <c r="Q34" s="92"/>
      <c r="R34" s="99"/>
      <c r="S34" s="96"/>
      <c r="U34" s="236" t="s">
        <v>294</v>
      </c>
      <c r="V34" s="346" t="s">
        <v>289</v>
      </c>
      <c r="W34" s="141"/>
      <c r="X34" s="87"/>
      <c r="Y34" s="67"/>
      <c r="Z34" s="92"/>
      <c r="AA34" s="87"/>
      <c r="AB34" s="49"/>
      <c r="AC34" s="92"/>
      <c r="AD34" s="96"/>
      <c r="AE34" s="49"/>
      <c r="AF34" s="92"/>
      <c r="AG34" s="96"/>
      <c r="AH34" s="49"/>
      <c r="AI34" s="92"/>
      <c r="AJ34" s="99"/>
    </row>
    <row r="35" spans="3:36" ht="18" customHeight="1">
      <c r="C35" s="236" t="s">
        <v>273</v>
      </c>
      <c r="D35" s="346">
        <v>16262</v>
      </c>
      <c r="E35" s="142"/>
      <c r="F35" s="77" t="s">
        <v>22</v>
      </c>
      <c r="G35" s="78"/>
      <c r="H35" s="79" t="s">
        <v>25</v>
      </c>
      <c r="I35" s="77" t="s">
        <v>31</v>
      </c>
      <c r="J35" s="78"/>
      <c r="K35" s="79" t="s">
        <v>23</v>
      </c>
      <c r="L35" s="77" t="s">
        <v>21</v>
      </c>
      <c r="M35" s="48"/>
      <c r="N35" s="79" t="s">
        <v>30</v>
      </c>
      <c r="O35" s="132" t="s">
        <v>26</v>
      </c>
      <c r="P35" s="78"/>
      <c r="Q35" s="79" t="s">
        <v>24</v>
      </c>
      <c r="R35" s="101"/>
      <c r="S35" s="97"/>
      <c r="U35" s="236" t="s">
        <v>298</v>
      </c>
      <c r="V35" s="346" t="s">
        <v>293</v>
      </c>
      <c r="W35" s="142"/>
      <c r="X35" s="77" t="s">
        <v>38</v>
      </c>
      <c r="Y35" s="78"/>
      <c r="Z35" s="79" t="s">
        <v>42</v>
      </c>
      <c r="AA35" s="77" t="s">
        <v>43</v>
      </c>
      <c r="AB35" s="78"/>
      <c r="AC35" s="79" t="s">
        <v>39</v>
      </c>
      <c r="AD35" s="77" t="s">
        <v>44</v>
      </c>
      <c r="AE35" s="48"/>
      <c r="AF35" s="79" t="s">
        <v>40</v>
      </c>
      <c r="AG35" s="132" t="s">
        <v>37</v>
      </c>
      <c r="AH35" s="78"/>
      <c r="AI35" s="79" t="s">
        <v>41</v>
      </c>
      <c r="AJ35" s="101"/>
    </row>
    <row r="36" spans="3:36" ht="18" customHeight="1">
      <c r="C36" s="236" t="s">
        <v>272</v>
      </c>
      <c r="D36" s="346">
        <v>16264</v>
      </c>
      <c r="E36" s="141"/>
      <c r="F36" s="87"/>
      <c r="G36" s="67"/>
      <c r="H36" s="92"/>
      <c r="I36" s="87"/>
      <c r="J36" s="49"/>
      <c r="K36" s="92"/>
      <c r="L36" s="96"/>
      <c r="M36" s="49"/>
      <c r="N36" s="92"/>
      <c r="O36" s="96"/>
      <c r="P36" s="49"/>
      <c r="Q36" s="92"/>
      <c r="R36" s="99"/>
      <c r="S36" s="96"/>
      <c r="U36" s="236" t="s">
        <v>383</v>
      </c>
      <c r="V36" s="346" t="s">
        <v>385</v>
      </c>
      <c r="W36" s="141"/>
      <c r="X36" s="87"/>
      <c r="Y36" s="67"/>
      <c r="Z36" s="92"/>
      <c r="AA36" s="87"/>
      <c r="AB36" s="49"/>
      <c r="AC36" s="92"/>
      <c r="AD36" s="96"/>
      <c r="AE36" s="49"/>
      <c r="AF36" s="92"/>
      <c r="AG36" s="96"/>
      <c r="AH36" s="49"/>
      <c r="AI36" s="92"/>
      <c r="AJ36" s="99"/>
    </row>
    <row r="37" spans="3:36" ht="18" customHeight="1">
      <c r="C37" s="236" t="s">
        <v>274</v>
      </c>
      <c r="D37" s="346">
        <v>16263</v>
      </c>
      <c r="E37" s="141"/>
      <c r="F37" s="87"/>
      <c r="G37" s="67"/>
      <c r="H37" s="92"/>
      <c r="I37" s="87"/>
      <c r="J37" s="49"/>
      <c r="K37" s="92"/>
      <c r="L37" s="96"/>
      <c r="M37" s="49"/>
      <c r="N37" s="92"/>
      <c r="O37" s="96"/>
      <c r="P37" s="49"/>
      <c r="Q37" s="92"/>
      <c r="R37" s="99"/>
      <c r="S37" s="96"/>
      <c r="U37" s="236" t="s">
        <v>297</v>
      </c>
      <c r="V37" s="346" t="s">
        <v>292</v>
      </c>
      <c r="W37" s="141"/>
      <c r="X37" s="87"/>
      <c r="Y37" s="67"/>
      <c r="Z37" s="92"/>
      <c r="AA37" s="87"/>
      <c r="AB37" s="49"/>
      <c r="AC37" s="92"/>
      <c r="AD37" s="96"/>
      <c r="AE37" s="49"/>
      <c r="AF37" s="92"/>
      <c r="AG37" s="96"/>
      <c r="AH37" s="49"/>
      <c r="AI37" s="92"/>
      <c r="AJ37" s="99"/>
    </row>
    <row r="38" spans="3:36" ht="18" customHeight="1">
      <c r="C38" s="236"/>
      <c r="D38" s="104"/>
      <c r="E38" s="141"/>
      <c r="F38" s="87"/>
      <c r="G38" s="67"/>
      <c r="H38" s="92"/>
      <c r="I38" s="87"/>
      <c r="J38" s="49"/>
      <c r="K38" s="92"/>
      <c r="L38" s="96"/>
      <c r="M38" s="49"/>
      <c r="N38" s="92"/>
      <c r="O38" s="96"/>
      <c r="P38" s="49"/>
      <c r="Q38" s="92"/>
      <c r="R38" s="99"/>
      <c r="S38" s="96"/>
      <c r="U38" s="236" t="s">
        <v>296</v>
      </c>
      <c r="V38" s="346" t="s">
        <v>291</v>
      </c>
      <c r="W38" s="141"/>
      <c r="X38" s="87"/>
      <c r="Y38" s="67"/>
      <c r="Z38" s="92"/>
      <c r="AA38" s="87"/>
      <c r="AB38" s="49"/>
      <c r="AC38" s="92"/>
      <c r="AD38" s="96"/>
      <c r="AE38" s="49"/>
      <c r="AF38" s="92"/>
      <c r="AG38" s="96"/>
      <c r="AH38" s="49"/>
      <c r="AI38" s="92"/>
      <c r="AJ38" s="99"/>
    </row>
    <row r="39" spans="3:36" ht="18">
      <c r="C39" s="240" t="s">
        <v>258</v>
      </c>
      <c r="D39" s="346"/>
      <c r="E39" s="140">
        <v>7</v>
      </c>
      <c r="F39" s="87">
        <v>4</v>
      </c>
      <c r="G39" s="48" t="s">
        <v>11</v>
      </c>
      <c r="H39" s="92">
        <v>8</v>
      </c>
      <c r="I39" s="87">
        <v>5</v>
      </c>
      <c r="J39" s="48" t="s">
        <v>11</v>
      </c>
      <c r="K39" s="92">
        <v>1</v>
      </c>
      <c r="L39" s="89">
        <v>6</v>
      </c>
      <c r="M39" s="48" t="s">
        <v>11</v>
      </c>
      <c r="N39" s="92">
        <v>3</v>
      </c>
      <c r="O39" s="96">
        <v>2</v>
      </c>
      <c r="P39" s="48" t="s">
        <v>11</v>
      </c>
      <c r="Q39" s="92">
        <v>7</v>
      </c>
      <c r="R39" s="99"/>
      <c r="U39" s="240" t="s">
        <v>138</v>
      </c>
      <c r="V39" s="346"/>
      <c r="W39" s="140">
        <v>7</v>
      </c>
      <c r="X39" s="87">
        <v>4</v>
      </c>
      <c r="Y39" s="48" t="s">
        <v>11</v>
      </c>
      <c r="Z39" s="92">
        <v>8</v>
      </c>
      <c r="AA39" s="87">
        <v>5</v>
      </c>
      <c r="AB39" s="48" t="s">
        <v>11</v>
      </c>
      <c r="AC39" s="92">
        <v>1</v>
      </c>
      <c r="AD39" s="89">
        <v>6</v>
      </c>
      <c r="AE39" s="48" t="s">
        <v>11</v>
      </c>
      <c r="AF39" s="92">
        <v>3</v>
      </c>
      <c r="AG39" s="96">
        <v>2</v>
      </c>
      <c r="AH39" s="48" t="s">
        <v>11</v>
      </c>
      <c r="AI39" s="92">
        <v>7</v>
      </c>
      <c r="AJ39" s="99"/>
    </row>
    <row r="40" spans="3:36" ht="15.75">
      <c r="C40" s="236" t="s">
        <v>271</v>
      </c>
      <c r="D40" s="346">
        <v>16097</v>
      </c>
      <c r="E40" s="141"/>
      <c r="F40" s="87"/>
      <c r="G40" s="67"/>
      <c r="H40" s="92"/>
      <c r="I40" s="87"/>
      <c r="J40" s="49"/>
      <c r="K40" s="92"/>
      <c r="L40" s="96"/>
      <c r="M40" s="49"/>
      <c r="N40" s="92"/>
      <c r="P40" s="49"/>
      <c r="Q40" s="92"/>
      <c r="R40" s="99"/>
      <c r="U40" s="236" t="s">
        <v>277</v>
      </c>
      <c r="V40" s="346">
        <v>16301</v>
      </c>
      <c r="W40" s="141"/>
      <c r="X40" s="87"/>
      <c r="Y40" s="67"/>
      <c r="Z40" s="92"/>
      <c r="AA40" s="87"/>
      <c r="AB40" s="49"/>
      <c r="AC40" s="92"/>
      <c r="AD40" s="96"/>
      <c r="AE40" s="49"/>
      <c r="AF40" s="92"/>
      <c r="AH40" s="49"/>
      <c r="AI40" s="92"/>
      <c r="AJ40" s="99"/>
    </row>
    <row r="41" spans="3:36" ht="18">
      <c r="C41" s="236" t="s">
        <v>270</v>
      </c>
      <c r="D41" s="346">
        <v>16101</v>
      </c>
      <c r="E41" s="142"/>
      <c r="F41" s="77" t="s">
        <v>24</v>
      </c>
      <c r="G41" s="78"/>
      <c r="H41" s="79" t="s">
        <v>31</v>
      </c>
      <c r="I41" s="77" t="s">
        <v>25</v>
      </c>
      <c r="J41" s="78"/>
      <c r="K41" s="79" t="s">
        <v>21</v>
      </c>
      <c r="L41" s="77" t="s">
        <v>26</v>
      </c>
      <c r="M41" s="48"/>
      <c r="N41" s="79" t="s">
        <v>23</v>
      </c>
      <c r="O41" s="132" t="s">
        <v>22</v>
      </c>
      <c r="P41" s="78"/>
      <c r="Q41" s="79" t="s">
        <v>30</v>
      </c>
      <c r="R41" s="99"/>
      <c r="U41" s="236" t="s">
        <v>278</v>
      </c>
      <c r="V41" s="346">
        <v>16309</v>
      </c>
      <c r="W41" s="142"/>
      <c r="X41" s="77" t="s">
        <v>41</v>
      </c>
      <c r="Y41" s="78"/>
      <c r="Z41" s="79" t="s">
        <v>43</v>
      </c>
      <c r="AA41" s="77" t="s">
        <v>42</v>
      </c>
      <c r="AB41" s="78"/>
      <c r="AC41" s="79" t="s">
        <v>44</v>
      </c>
      <c r="AD41" s="77" t="s">
        <v>37</v>
      </c>
      <c r="AE41" s="48"/>
      <c r="AF41" s="79" t="s">
        <v>39</v>
      </c>
      <c r="AG41" s="132" t="s">
        <v>38</v>
      </c>
      <c r="AH41" s="78"/>
      <c r="AI41" s="79" t="s">
        <v>40</v>
      </c>
      <c r="AJ41" s="99"/>
    </row>
    <row r="42" spans="3:36" ht="15.75">
      <c r="C42" s="236" t="s">
        <v>384</v>
      </c>
      <c r="D42" s="346">
        <v>16095</v>
      </c>
      <c r="E42" s="141"/>
      <c r="F42" s="87"/>
      <c r="G42" s="67"/>
      <c r="H42" s="92"/>
      <c r="I42" s="87"/>
      <c r="J42" s="49"/>
      <c r="K42" s="92"/>
      <c r="L42" s="96"/>
      <c r="M42" s="49"/>
      <c r="N42" s="92"/>
      <c r="P42" s="49"/>
      <c r="Q42" s="92"/>
      <c r="R42" s="99"/>
      <c r="U42" s="236" t="s">
        <v>276</v>
      </c>
      <c r="V42" s="346">
        <v>16308</v>
      </c>
      <c r="W42" s="141"/>
      <c r="X42" s="87"/>
      <c r="Y42" s="67"/>
      <c r="Z42" s="92"/>
      <c r="AA42" s="87"/>
      <c r="AB42" s="49"/>
      <c r="AC42" s="92"/>
      <c r="AD42" s="96"/>
      <c r="AE42" s="49"/>
      <c r="AF42" s="92"/>
      <c r="AH42" s="49"/>
      <c r="AI42" s="92"/>
      <c r="AJ42" s="99"/>
    </row>
    <row r="43" spans="3:36" ht="15.75">
      <c r="C43" s="144"/>
      <c r="D43" s="104"/>
      <c r="E43" s="141"/>
      <c r="F43" s="87"/>
      <c r="G43" s="67"/>
      <c r="H43" s="92"/>
      <c r="I43" s="87"/>
      <c r="J43" s="49"/>
      <c r="K43" s="92"/>
      <c r="L43" s="96"/>
      <c r="M43" s="49"/>
      <c r="N43" s="92"/>
      <c r="P43" s="49"/>
      <c r="Q43" s="92"/>
      <c r="R43" s="99"/>
      <c r="U43" s="236" t="s">
        <v>279</v>
      </c>
      <c r="V43" s="346">
        <v>16310</v>
      </c>
      <c r="W43" s="141"/>
      <c r="X43" s="87"/>
      <c r="Y43" s="67"/>
      <c r="Z43" s="92"/>
      <c r="AA43" s="87"/>
      <c r="AB43" s="49"/>
      <c r="AC43" s="92"/>
      <c r="AD43" s="96"/>
      <c r="AE43" s="49"/>
      <c r="AF43" s="92"/>
      <c r="AH43" s="49"/>
      <c r="AI43" s="92"/>
      <c r="AJ43" s="99"/>
    </row>
    <row r="44" spans="3:36" ht="15.75">
      <c r="C44" s="144"/>
      <c r="D44" s="104"/>
      <c r="E44" s="141"/>
      <c r="F44" s="87"/>
      <c r="G44" s="67"/>
      <c r="H44" s="92"/>
      <c r="I44" s="87"/>
      <c r="J44" s="49"/>
      <c r="K44" s="92"/>
      <c r="L44" s="96"/>
      <c r="M44" s="49"/>
      <c r="N44" s="92"/>
      <c r="P44" s="49"/>
      <c r="Q44" s="92"/>
      <c r="R44" s="99"/>
      <c r="U44" s="144"/>
      <c r="V44" s="104"/>
      <c r="W44" s="141"/>
      <c r="X44" s="87"/>
      <c r="Y44" s="67"/>
      <c r="Z44" s="92"/>
      <c r="AA44" s="87"/>
      <c r="AB44" s="49"/>
      <c r="AC44" s="92"/>
      <c r="AD44" s="96"/>
      <c r="AE44" s="49"/>
      <c r="AF44" s="92"/>
      <c r="AH44" s="49"/>
      <c r="AI44" s="92"/>
      <c r="AJ44" s="99"/>
    </row>
    <row r="45" spans="3:36" ht="18">
      <c r="C45" s="240" t="s">
        <v>261</v>
      </c>
      <c r="D45" s="346"/>
      <c r="E45" s="140">
        <v>8</v>
      </c>
      <c r="F45" s="87"/>
      <c r="G45" s="48" t="s">
        <v>11</v>
      </c>
      <c r="H45" s="92"/>
      <c r="I45" s="87"/>
      <c r="J45" s="48" t="s">
        <v>11</v>
      </c>
      <c r="K45" s="92"/>
      <c r="L45" s="96"/>
      <c r="M45" s="48" t="s">
        <v>11</v>
      </c>
      <c r="N45" s="92"/>
      <c r="P45" s="48" t="s">
        <v>11</v>
      </c>
      <c r="Q45" s="92"/>
      <c r="R45" s="99"/>
      <c r="U45" s="240" t="s">
        <v>368</v>
      </c>
      <c r="V45" s="346"/>
      <c r="W45" s="140">
        <v>8</v>
      </c>
      <c r="X45" s="87"/>
      <c r="Y45" s="48" t="s">
        <v>11</v>
      </c>
      <c r="Z45" s="92"/>
      <c r="AA45" s="87"/>
      <c r="AB45" s="48" t="s">
        <v>11</v>
      </c>
      <c r="AC45" s="92"/>
      <c r="AD45" s="96"/>
      <c r="AE45" s="48" t="s">
        <v>11</v>
      </c>
      <c r="AF45" s="92"/>
      <c r="AH45" s="48" t="s">
        <v>11</v>
      </c>
      <c r="AI45" s="92"/>
      <c r="AJ45" s="99"/>
    </row>
    <row r="46" spans="3:36" ht="15.75">
      <c r="C46" s="236" t="s">
        <v>303</v>
      </c>
      <c r="D46" s="346" t="s">
        <v>299</v>
      </c>
      <c r="E46" s="83"/>
      <c r="F46" s="87"/>
      <c r="G46" s="67"/>
      <c r="H46" s="92"/>
      <c r="I46" s="87"/>
      <c r="J46" s="49"/>
      <c r="K46" s="92"/>
      <c r="L46" s="96"/>
      <c r="M46" s="49"/>
      <c r="N46" s="92"/>
      <c r="P46" s="49"/>
      <c r="Q46" s="92"/>
      <c r="R46" s="99"/>
      <c r="U46" s="236" t="s">
        <v>369</v>
      </c>
      <c r="V46" s="346" t="s">
        <v>370</v>
      </c>
      <c r="W46" s="83"/>
      <c r="X46" s="87"/>
      <c r="Y46" s="67"/>
      <c r="Z46" s="92"/>
      <c r="AA46" s="87"/>
      <c r="AB46" s="49"/>
      <c r="AC46" s="92"/>
      <c r="AD46" s="96"/>
      <c r="AE46" s="49"/>
      <c r="AF46" s="92"/>
      <c r="AH46" s="49"/>
      <c r="AI46" s="92"/>
      <c r="AJ46" s="99"/>
    </row>
    <row r="47" spans="3:133" ht="18">
      <c r="C47" s="236" t="s">
        <v>306</v>
      </c>
      <c r="D47" s="346" t="s">
        <v>302</v>
      </c>
      <c r="E47" s="82"/>
      <c r="F47" s="77"/>
      <c r="G47" s="78"/>
      <c r="H47" s="79"/>
      <c r="I47" s="77"/>
      <c r="J47" s="78"/>
      <c r="K47" s="79"/>
      <c r="L47" s="77"/>
      <c r="M47" s="48"/>
      <c r="N47" s="79"/>
      <c r="O47" s="132"/>
      <c r="P47" s="78"/>
      <c r="Q47" s="79"/>
      <c r="R47" s="99"/>
      <c r="S47" s="96"/>
      <c r="T47"/>
      <c r="U47" s="236" t="s">
        <v>372</v>
      </c>
      <c r="V47" s="346" t="s">
        <v>371</v>
      </c>
      <c r="W47" s="82"/>
      <c r="X47" s="77"/>
      <c r="Y47" s="78"/>
      <c r="Z47" s="79"/>
      <c r="AA47" s="77"/>
      <c r="AB47" s="78"/>
      <c r="AC47" s="79"/>
      <c r="AD47" s="77"/>
      <c r="AE47" s="48"/>
      <c r="AF47" s="79"/>
      <c r="AG47" s="132"/>
      <c r="AH47" s="78"/>
      <c r="AI47" s="79"/>
      <c r="AJ47" s="99"/>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row>
    <row r="48" spans="2:36" s="69" customFormat="1" ht="15.75">
      <c r="B48" s="81"/>
      <c r="C48" s="236" t="s">
        <v>304</v>
      </c>
      <c r="D48" s="346" t="s">
        <v>301</v>
      </c>
      <c r="E48" s="83"/>
      <c r="F48" s="87"/>
      <c r="G48" s="67"/>
      <c r="H48" s="92"/>
      <c r="I48" s="87"/>
      <c r="J48" s="49"/>
      <c r="K48" s="92"/>
      <c r="L48" s="96"/>
      <c r="M48" s="49"/>
      <c r="N48" s="92"/>
      <c r="O48" s="11"/>
      <c r="P48" s="49"/>
      <c r="Q48" s="133"/>
      <c r="R48" s="135"/>
      <c r="S48" s="11"/>
      <c r="T48"/>
      <c r="U48" s="236" t="s">
        <v>374</v>
      </c>
      <c r="V48" s="346" t="s">
        <v>373</v>
      </c>
      <c r="W48" s="83"/>
      <c r="X48" s="87"/>
      <c r="Y48" s="67"/>
      <c r="Z48" s="92"/>
      <c r="AA48" s="87"/>
      <c r="AB48" s="49"/>
      <c r="AC48" s="92"/>
      <c r="AD48" s="96"/>
      <c r="AE48" s="49"/>
      <c r="AF48" s="92"/>
      <c r="AG48" s="11"/>
      <c r="AH48" s="49"/>
      <c r="AI48" s="133"/>
      <c r="AJ48" s="135"/>
    </row>
    <row r="49" spans="2:36" s="69" customFormat="1" ht="15.75">
      <c r="B49" s="81"/>
      <c r="C49" s="236" t="s">
        <v>305</v>
      </c>
      <c r="D49" s="346" t="s">
        <v>300</v>
      </c>
      <c r="E49" s="83"/>
      <c r="F49" s="87"/>
      <c r="G49" s="67"/>
      <c r="H49" s="92"/>
      <c r="I49" s="87"/>
      <c r="J49" s="49"/>
      <c r="K49" s="92"/>
      <c r="L49" s="96"/>
      <c r="M49" s="49"/>
      <c r="N49" s="92"/>
      <c r="O49" s="11"/>
      <c r="P49" s="49"/>
      <c r="Q49" s="133"/>
      <c r="R49" s="135"/>
      <c r="S49" s="11"/>
      <c r="T49"/>
      <c r="U49" s="236"/>
      <c r="V49" s="237"/>
      <c r="W49" s="83"/>
      <c r="X49" s="87"/>
      <c r="Y49" s="67"/>
      <c r="Z49" s="92"/>
      <c r="AA49" s="87"/>
      <c r="AB49" s="49"/>
      <c r="AC49" s="92"/>
      <c r="AD49" s="96"/>
      <c r="AE49" s="49"/>
      <c r="AF49" s="92"/>
      <c r="AG49" s="11"/>
      <c r="AH49" s="49"/>
      <c r="AI49" s="133"/>
      <c r="AJ49" s="135"/>
    </row>
    <row r="50" spans="2:36" s="69" customFormat="1" ht="16.5" thickBot="1">
      <c r="B50" s="81"/>
      <c r="C50" s="146"/>
      <c r="D50" s="105"/>
      <c r="E50" s="84"/>
      <c r="F50" s="88"/>
      <c r="G50" s="68"/>
      <c r="H50" s="94"/>
      <c r="I50" s="88"/>
      <c r="J50" s="50"/>
      <c r="K50" s="94"/>
      <c r="L50" s="98"/>
      <c r="M50" s="50"/>
      <c r="N50" s="94"/>
      <c r="O50" s="136"/>
      <c r="P50" s="50"/>
      <c r="Q50" s="137"/>
      <c r="R50" s="138"/>
      <c r="S50" s="11"/>
      <c r="T50"/>
      <c r="U50" s="146"/>
      <c r="V50" s="105"/>
      <c r="W50" s="84"/>
      <c r="X50" s="88"/>
      <c r="Y50" s="68"/>
      <c r="Z50" s="94"/>
      <c r="AA50" s="88"/>
      <c r="AB50" s="50"/>
      <c r="AC50" s="94"/>
      <c r="AD50" s="98"/>
      <c r="AE50" s="50"/>
      <c r="AF50" s="94"/>
      <c r="AG50" s="136"/>
      <c r="AH50" s="50"/>
      <c r="AI50" s="137"/>
      <c r="AJ50" s="138"/>
    </row>
    <row r="51" spans="2:36" s="69" customFormat="1" ht="16.5" thickTop="1">
      <c r="B51" s="81"/>
      <c r="C51"/>
      <c r="D51" s="70"/>
      <c r="E51"/>
      <c r="F51" s="11"/>
      <c r="G51"/>
      <c r="H51" s="11"/>
      <c r="I51" s="11"/>
      <c r="J51"/>
      <c r="K51" s="11"/>
      <c r="L51" s="11"/>
      <c r="M51"/>
      <c r="N51" s="11"/>
      <c r="O51" s="11"/>
      <c r="P51"/>
      <c r="Q51" s="11"/>
      <c r="R51" s="11"/>
      <c r="S51" s="11"/>
      <c r="T51"/>
      <c r="U51"/>
      <c r="V51" s="70"/>
      <c r="W51"/>
      <c r="X51" s="11"/>
      <c r="Y51"/>
      <c r="Z51" s="11"/>
      <c r="AA51" s="11"/>
      <c r="AB51"/>
      <c r="AC51" s="11"/>
      <c r="AD51" s="11"/>
      <c r="AE51"/>
      <c r="AF51" s="11"/>
      <c r="AG51" s="11"/>
      <c r="AH51"/>
      <c r="AI51" s="11"/>
      <c r="AJ51" s="11"/>
    </row>
    <row r="52" spans="2:36" s="69" customFormat="1" ht="15.75">
      <c r="B52" s="81"/>
      <c r="C52"/>
      <c r="D52" s="70"/>
      <c r="E52"/>
      <c r="F52" s="11"/>
      <c r="G52"/>
      <c r="H52" s="11"/>
      <c r="I52" s="11"/>
      <c r="J52"/>
      <c r="K52" s="11"/>
      <c r="L52" s="11"/>
      <c r="M52"/>
      <c r="N52" s="11"/>
      <c r="O52" s="11"/>
      <c r="P52"/>
      <c r="Q52" s="11"/>
      <c r="R52" s="11"/>
      <c r="S52" s="11"/>
      <c r="T52"/>
      <c r="U52"/>
      <c r="V52" s="70"/>
      <c r="W52"/>
      <c r="X52" s="11"/>
      <c r="Y52"/>
      <c r="Z52" s="11"/>
      <c r="AA52" s="11"/>
      <c r="AB52"/>
      <c r="AC52" s="11"/>
      <c r="AD52" s="11"/>
      <c r="AE52"/>
      <c r="AF52" s="11"/>
      <c r="AG52" s="11"/>
      <c r="AH52"/>
      <c r="AI52" s="11"/>
      <c r="AJ52" s="11"/>
    </row>
    <row r="53" spans="2:36" s="69" customFormat="1" ht="15.75">
      <c r="B53" s="81"/>
      <c r="C53"/>
      <c r="D53" s="70"/>
      <c r="E53"/>
      <c r="F53" s="11"/>
      <c r="G53"/>
      <c r="H53" s="11"/>
      <c r="I53" s="11"/>
      <c r="J53"/>
      <c r="K53" s="11"/>
      <c r="L53" s="11"/>
      <c r="M53"/>
      <c r="N53" s="11"/>
      <c r="O53" s="11"/>
      <c r="P53"/>
      <c r="Q53" s="11"/>
      <c r="R53" s="11"/>
      <c r="S53" s="11"/>
      <c r="T53"/>
      <c r="U53"/>
      <c r="V53" s="70"/>
      <c r="W53"/>
      <c r="X53" s="11"/>
      <c r="Y53"/>
      <c r="Z53" s="11"/>
      <c r="AA53" s="11"/>
      <c r="AB53"/>
      <c r="AC53" s="11"/>
      <c r="AD53" s="11"/>
      <c r="AE53"/>
      <c r="AF53" s="11"/>
      <c r="AG53" s="11"/>
      <c r="AH53"/>
      <c r="AI53" s="11"/>
      <c r="AJ53" s="11"/>
    </row>
  </sheetData>
  <printOptions horizontalCentered="1" verticalCentered="1"/>
  <pageMargins left="0" right="0" top="0.1968503937007874" bottom="0.1968503937007874" header="0.5118110236220472" footer="0.5118110236220472"/>
  <pageSetup fitToHeight="0" horizontalDpi="180" verticalDpi="180" orientation="portrait" paperSize="9" scale="85" r:id="rId1"/>
</worksheet>
</file>

<file path=xl/worksheets/sheet4.xml><?xml version="1.0" encoding="utf-8"?>
<worksheet xmlns="http://schemas.openxmlformats.org/spreadsheetml/2006/main" xmlns:r="http://schemas.openxmlformats.org/officeDocument/2006/relationships">
  <sheetPr codeName="Tabelle2">
    <tabColor indexed="41"/>
  </sheetPr>
  <dimension ref="B1:T22"/>
  <sheetViews>
    <sheetView zoomScaleSheetLayoutView="80" workbookViewId="0" topLeftCell="A1">
      <selection activeCell="B4" sqref="B4:I11"/>
    </sheetView>
  </sheetViews>
  <sheetFormatPr defaultColWidth="11.421875" defaultRowHeight="12.75"/>
  <cols>
    <col min="1" max="1" width="1.7109375" style="0" customWidth="1"/>
    <col min="2" max="2" width="4.140625" style="1" bestFit="1" customWidth="1"/>
    <col min="3" max="3" width="34.7109375" style="0" bestFit="1" customWidth="1"/>
    <col min="4" max="4" width="5.7109375" style="0" bestFit="1" customWidth="1"/>
    <col min="5" max="5" width="8.00390625" style="1" customWidth="1"/>
    <col min="6" max="7" width="8.57421875" style="0" customWidth="1"/>
    <col min="8" max="8" width="8.57421875" style="1" customWidth="1"/>
    <col min="9" max="9" width="8.57421875" style="0" customWidth="1"/>
    <col min="10" max="10" width="0.85546875" style="10" customWidth="1"/>
    <col min="11" max="11" width="4.140625" style="1" bestFit="1" customWidth="1"/>
    <col min="12" max="12" width="34.7109375" style="0" bestFit="1" customWidth="1"/>
    <col min="13" max="13" width="5.7109375" style="0" bestFit="1" customWidth="1"/>
    <col min="14" max="14" width="8.00390625" style="1" customWidth="1"/>
    <col min="15" max="16" width="8.57421875" style="0" customWidth="1"/>
    <col min="17" max="17" width="8.57421875" style="1" customWidth="1"/>
    <col min="18" max="18" width="8.57421875" style="0" customWidth="1"/>
    <col min="19" max="19" width="1.7109375" style="0" customWidth="1"/>
  </cols>
  <sheetData>
    <row r="1" spans="2:18" s="8" customFormat="1" ht="24.75" customHeight="1">
      <c r="B1" s="16"/>
      <c r="C1" s="30">
        <f ca="1">NOW()</f>
        <v>39300.68422534722</v>
      </c>
      <c r="D1" s="124" t="s">
        <v>19</v>
      </c>
      <c r="F1" s="64"/>
      <c r="G1" s="123"/>
      <c r="I1" s="64"/>
      <c r="J1" s="63"/>
      <c r="K1" s="16"/>
      <c r="L1" s="30">
        <f ca="1">NOW()</f>
        <v>39300.68422534722</v>
      </c>
      <c r="M1" s="124" t="s">
        <v>20</v>
      </c>
      <c r="O1" s="64"/>
      <c r="P1" s="123" t="s">
        <v>252</v>
      </c>
      <c r="R1" s="64"/>
    </row>
    <row r="2" spans="2:17" ht="7.5" customHeight="1" thickBot="1">
      <c r="B2"/>
      <c r="E2"/>
      <c r="H2"/>
      <c r="J2"/>
      <c r="K2"/>
      <c r="N2"/>
      <c r="Q2"/>
    </row>
    <row r="3" spans="2:18" s="11" customFormat="1" ht="34.5" thickBot="1">
      <c r="B3" s="14" t="s">
        <v>8</v>
      </c>
      <c r="C3" s="125" t="s">
        <v>7</v>
      </c>
      <c r="D3" s="341" t="s">
        <v>45</v>
      </c>
      <c r="E3" s="126" t="s">
        <v>36</v>
      </c>
      <c r="F3" s="126" t="s">
        <v>35</v>
      </c>
      <c r="G3" s="126" t="s">
        <v>54</v>
      </c>
      <c r="H3" s="126" t="s">
        <v>27</v>
      </c>
      <c r="I3" s="127" t="s">
        <v>6</v>
      </c>
      <c r="K3" s="14" t="s">
        <v>8</v>
      </c>
      <c r="L3" s="125" t="s">
        <v>7</v>
      </c>
      <c r="M3" s="341" t="s">
        <v>45</v>
      </c>
      <c r="N3" s="126" t="s">
        <v>36</v>
      </c>
      <c r="O3" s="126" t="s">
        <v>35</v>
      </c>
      <c r="P3" s="126" t="s">
        <v>54</v>
      </c>
      <c r="Q3" s="126" t="s">
        <v>27</v>
      </c>
      <c r="R3" s="127" t="s">
        <v>6</v>
      </c>
    </row>
    <row r="4" spans="2:18" s="12" customFormat="1" ht="30" customHeight="1">
      <c r="B4" s="163">
        <f aca="true" t="shared" si="0" ref="B4:B11">RANK(G4,$G:$G)</f>
        <v>1</v>
      </c>
      <c r="C4" s="54" t="str">
        <f>'Gruppe A VL'!$C$144</f>
        <v>Germania Bayreuth 4</v>
      </c>
      <c r="D4" s="129"/>
      <c r="E4" s="55">
        <f>Eingaben!$T$58</f>
        <v>4185</v>
      </c>
      <c r="F4" s="107">
        <f aca="true" t="shared" si="1" ref="F4:F11">SUM(E4)</f>
        <v>4185</v>
      </c>
      <c r="G4" s="159">
        <f>Eingaben!$U$60</f>
        <v>24.5</v>
      </c>
      <c r="H4" s="223">
        <f>Eingaben!$W$58</f>
        <v>21</v>
      </c>
      <c r="I4" s="56">
        <f aca="true" t="shared" si="2" ref="I4:I11">IF(F4,F4/H4,"0,00")</f>
        <v>199.28571428571428</v>
      </c>
      <c r="K4" s="163">
        <f aca="true" t="shared" si="3" ref="K4:K11">RANK(P4,$P:$P)</f>
        <v>1</v>
      </c>
      <c r="L4" s="54" t="str">
        <f>'Gruppe B VL'!$C$112</f>
        <v>Münchner Kindl</v>
      </c>
      <c r="M4" s="129"/>
      <c r="N4" s="55">
        <f>Eingaben!$AS$47</f>
        <v>4052</v>
      </c>
      <c r="O4" s="107">
        <f aca="true" t="shared" si="4" ref="O4:O11">SUM(N4)</f>
        <v>4052</v>
      </c>
      <c r="P4" s="159">
        <f>Eingaben!$AT$49</f>
        <v>25</v>
      </c>
      <c r="Q4" s="223">
        <f>Eingaben!$AV$47</f>
        <v>21</v>
      </c>
      <c r="R4" s="56">
        <f aca="true" t="shared" si="5" ref="R4:R11">IF(O4,O4/Q4,"0,00")</f>
        <v>192.95238095238096</v>
      </c>
    </row>
    <row r="5" spans="2:18" s="12" customFormat="1" ht="30" customHeight="1">
      <c r="B5" s="163">
        <f t="shared" si="0"/>
        <v>2</v>
      </c>
      <c r="C5" s="57" t="str">
        <f>'Gruppe A VL'!$C$176</f>
        <v>Raubritter Hallstadt 1</v>
      </c>
      <c r="D5" s="128"/>
      <c r="E5" s="58">
        <f>Eingaben!$T$69</f>
        <v>4273</v>
      </c>
      <c r="F5" s="106">
        <f t="shared" si="1"/>
        <v>4273</v>
      </c>
      <c r="G5" s="160">
        <f>Eingaben!$U$71</f>
        <v>22</v>
      </c>
      <c r="H5" s="224">
        <f>Eingaben!$W$69</f>
        <v>21</v>
      </c>
      <c r="I5" s="59">
        <f t="shared" si="2"/>
        <v>203.47619047619048</v>
      </c>
      <c r="K5" s="163">
        <f t="shared" si="3"/>
        <v>2</v>
      </c>
      <c r="L5" s="57" t="str">
        <f>'Gruppe B VL'!$C$144</f>
        <v>RW Lichtenhof Stein 1</v>
      </c>
      <c r="M5" s="128"/>
      <c r="N5" s="58">
        <f>Eingaben!$AS$58</f>
        <v>4123</v>
      </c>
      <c r="O5" s="106">
        <f t="shared" si="4"/>
        <v>4123</v>
      </c>
      <c r="P5" s="160">
        <f>Eingaben!$AT$60</f>
        <v>23</v>
      </c>
      <c r="Q5" s="224">
        <f>Eingaben!$AV$58</f>
        <v>21</v>
      </c>
      <c r="R5" s="59">
        <f t="shared" si="5"/>
        <v>196.33333333333334</v>
      </c>
    </row>
    <row r="6" spans="2:18" s="12" customFormat="1" ht="30" customHeight="1">
      <c r="B6" s="163">
        <f t="shared" si="0"/>
        <v>2</v>
      </c>
      <c r="C6" s="57" t="str">
        <f>'Gruppe A VL'!$C$208</f>
        <v>SW Würzburg 2</v>
      </c>
      <c r="D6" s="128"/>
      <c r="E6" s="58">
        <f>Eingaben!$T$80</f>
        <v>4141</v>
      </c>
      <c r="F6" s="106">
        <f t="shared" si="1"/>
        <v>4141</v>
      </c>
      <c r="G6" s="160">
        <f>Eingaben!$U$82</f>
        <v>22</v>
      </c>
      <c r="H6" s="224">
        <f>Eingaben!$W$80</f>
        <v>21</v>
      </c>
      <c r="I6" s="59">
        <f t="shared" si="2"/>
        <v>197.1904761904762</v>
      </c>
      <c r="K6" s="163">
        <f t="shared" si="3"/>
        <v>2</v>
      </c>
      <c r="L6" s="57" t="str">
        <f>'Gruppe B VL'!$C$48</f>
        <v>Bayerland München 1</v>
      </c>
      <c r="M6" s="128"/>
      <c r="N6" s="58">
        <f>Eingaben!$AS$25</f>
        <v>4111</v>
      </c>
      <c r="O6" s="106">
        <f t="shared" si="4"/>
        <v>4111</v>
      </c>
      <c r="P6" s="160">
        <f>Eingaben!$AT$27</f>
        <v>23</v>
      </c>
      <c r="Q6" s="224">
        <f>Eingaben!$AV$25</f>
        <v>21</v>
      </c>
      <c r="R6" s="59">
        <f t="shared" si="5"/>
        <v>195.76190476190476</v>
      </c>
    </row>
    <row r="7" spans="2:18" s="12" customFormat="1" ht="30" customHeight="1">
      <c r="B7" s="163">
        <f t="shared" si="0"/>
        <v>4</v>
      </c>
      <c r="C7" s="57" t="str">
        <f>'Gruppe A VL'!$C$112</f>
        <v>Delphin München 1</v>
      </c>
      <c r="D7" s="128"/>
      <c r="E7" s="58">
        <f>Eingaben!$T$47</f>
        <v>3999</v>
      </c>
      <c r="F7" s="106">
        <f t="shared" si="1"/>
        <v>3999</v>
      </c>
      <c r="G7" s="160">
        <f>Eingaben!$U$49</f>
        <v>21.5</v>
      </c>
      <c r="H7" s="224">
        <f>Eingaben!$W$47</f>
        <v>21</v>
      </c>
      <c r="I7" s="59">
        <f t="shared" si="2"/>
        <v>190.42857142857142</v>
      </c>
      <c r="K7" s="163">
        <f t="shared" si="3"/>
        <v>4</v>
      </c>
      <c r="L7" s="57" t="str">
        <f>'Gruppe B VL'!$C$176</f>
        <v>Comet Nürnberg 1</v>
      </c>
      <c r="M7" s="128"/>
      <c r="N7" s="58">
        <f>Eingaben!$AS$69</f>
        <v>3837</v>
      </c>
      <c r="O7" s="106">
        <f t="shared" si="4"/>
        <v>3837</v>
      </c>
      <c r="P7" s="160">
        <f>Eingaben!$AT$71</f>
        <v>22</v>
      </c>
      <c r="Q7" s="224">
        <f>Eingaben!$AV$69</f>
        <v>21</v>
      </c>
      <c r="R7" s="59">
        <f t="shared" si="5"/>
        <v>182.71428571428572</v>
      </c>
    </row>
    <row r="8" spans="2:18" s="12" customFormat="1" ht="30" customHeight="1">
      <c r="B8" s="163">
        <f t="shared" si="0"/>
        <v>5</v>
      </c>
      <c r="C8" s="57" t="str">
        <f>'Gruppe A VL'!$C$48</f>
        <v>Delphin München 2</v>
      </c>
      <c r="D8" s="128"/>
      <c r="E8" s="58">
        <f>Eingaben!$T$25</f>
        <v>3970</v>
      </c>
      <c r="F8" s="106">
        <f t="shared" si="1"/>
        <v>3970</v>
      </c>
      <c r="G8" s="160">
        <f>Eingaben!$U$27</f>
        <v>18</v>
      </c>
      <c r="H8" s="224">
        <f>Eingaben!$W$25</f>
        <v>21</v>
      </c>
      <c r="I8" s="59">
        <f t="shared" si="2"/>
        <v>189.04761904761904</v>
      </c>
      <c r="K8" s="163">
        <f t="shared" si="3"/>
        <v>5</v>
      </c>
      <c r="L8" s="57" t="str">
        <f>'Gruppe B VL'!$C$80</f>
        <v>Highroller Rosenheim 2</v>
      </c>
      <c r="M8" s="128"/>
      <c r="N8" s="58">
        <f>Eingaben!$AS$36</f>
        <v>3764</v>
      </c>
      <c r="O8" s="106">
        <f t="shared" si="4"/>
        <v>3764</v>
      </c>
      <c r="P8" s="160">
        <f>Eingaben!$AT$38</f>
        <v>17</v>
      </c>
      <c r="Q8" s="224">
        <f>Eingaben!$AV$36</f>
        <v>21</v>
      </c>
      <c r="R8" s="59">
        <f t="shared" si="5"/>
        <v>179.23809523809524</v>
      </c>
    </row>
    <row r="9" spans="2:18" s="12" customFormat="1" ht="30" customHeight="1">
      <c r="B9" s="163">
        <f t="shared" si="0"/>
        <v>6</v>
      </c>
      <c r="C9" s="57" t="str">
        <f>'Gruppe A VL'!$C$80</f>
        <v>Tiger Augsburg 2</v>
      </c>
      <c r="D9" s="128"/>
      <c r="E9" s="58">
        <f>Eingaben!$T$36</f>
        <v>3873</v>
      </c>
      <c r="F9" s="106">
        <f t="shared" si="1"/>
        <v>3873</v>
      </c>
      <c r="G9" s="160">
        <f>Eingaben!$U$38</f>
        <v>11.5</v>
      </c>
      <c r="H9" s="224">
        <f>Eingaben!$W$36</f>
        <v>21</v>
      </c>
      <c r="I9" s="59">
        <f t="shared" si="2"/>
        <v>184.42857142857142</v>
      </c>
      <c r="K9" s="163">
        <f t="shared" si="3"/>
        <v>6</v>
      </c>
      <c r="L9" s="57" t="str">
        <f>'Gruppe B VL'!$C$208</f>
        <v>DJK Rimpar 1</v>
      </c>
      <c r="M9" s="128"/>
      <c r="N9" s="58">
        <f>Eingaben!$AS$80</f>
        <v>3807</v>
      </c>
      <c r="O9" s="106">
        <f t="shared" si="4"/>
        <v>3807</v>
      </c>
      <c r="P9" s="160">
        <f>Eingaben!$AT$82</f>
        <v>16</v>
      </c>
      <c r="Q9" s="224">
        <f>Eingaben!$AV$80</f>
        <v>21</v>
      </c>
      <c r="R9" s="59">
        <f t="shared" si="5"/>
        <v>181.28571428571428</v>
      </c>
    </row>
    <row r="10" spans="2:18" s="12" customFormat="1" ht="30" customHeight="1">
      <c r="B10" s="163">
        <f t="shared" si="0"/>
        <v>7</v>
      </c>
      <c r="C10" s="57" t="str">
        <f>'Gruppe A VL'!$C$16</f>
        <v>BSC Pfaffenhofen 1</v>
      </c>
      <c r="D10" s="128"/>
      <c r="E10" s="58">
        <f>Eingaben!$T$14</f>
        <v>3729</v>
      </c>
      <c r="F10" s="106">
        <f t="shared" si="1"/>
        <v>3729</v>
      </c>
      <c r="G10" s="160">
        <f>Eingaben!$U$16</f>
        <v>11</v>
      </c>
      <c r="H10" s="224">
        <f>Eingaben!$W$14</f>
        <v>21</v>
      </c>
      <c r="I10" s="59">
        <f t="shared" si="2"/>
        <v>177.57142857142858</v>
      </c>
      <c r="K10" s="163">
        <f t="shared" si="3"/>
        <v>7</v>
      </c>
      <c r="L10" s="57" t="str">
        <f>'Gruppe B VL'!$C$16</f>
        <v>Schanzer Ingolstadt</v>
      </c>
      <c r="M10" s="128"/>
      <c r="N10" s="58">
        <f>Eingaben!$AS$14</f>
        <v>3738</v>
      </c>
      <c r="O10" s="106">
        <f t="shared" si="4"/>
        <v>3738</v>
      </c>
      <c r="P10" s="160">
        <f>Eingaben!$AT$16</f>
        <v>14</v>
      </c>
      <c r="Q10" s="224">
        <f>Eingaben!$AV$14</f>
        <v>21</v>
      </c>
      <c r="R10" s="59">
        <f t="shared" si="5"/>
        <v>178</v>
      </c>
    </row>
    <row r="11" spans="2:18" s="12" customFormat="1" ht="30" customHeight="1" thickBot="1">
      <c r="B11" s="163">
        <f t="shared" si="0"/>
        <v>8</v>
      </c>
      <c r="C11" s="60" t="str">
        <f>'Gruppe A VL'!$C$240</f>
        <v>Castra Regina Regensburg 1</v>
      </c>
      <c r="D11" s="130"/>
      <c r="E11" s="61">
        <f>Eingaben!$T$91</f>
        <v>3717</v>
      </c>
      <c r="F11" s="108">
        <f t="shared" si="1"/>
        <v>3717</v>
      </c>
      <c r="G11" s="161">
        <f>Eingaben!$U$93</f>
        <v>9.5</v>
      </c>
      <c r="H11" s="225">
        <f>Eingaben!$W$91</f>
        <v>21</v>
      </c>
      <c r="I11" s="62">
        <f t="shared" si="2"/>
        <v>177</v>
      </c>
      <c r="K11" s="163">
        <f t="shared" si="3"/>
        <v>8</v>
      </c>
      <c r="L11" s="60" t="str">
        <f>'Gruppe B VL'!$C$240</f>
        <v>Raubritter Buster</v>
      </c>
      <c r="M11" s="130"/>
      <c r="N11" s="61">
        <f>Eingaben!$AS$91</f>
        <v>3378</v>
      </c>
      <c r="O11" s="108">
        <f t="shared" si="4"/>
        <v>3378</v>
      </c>
      <c r="P11" s="161">
        <f>Eingaben!$AT$93</f>
        <v>0</v>
      </c>
      <c r="Q11" s="225">
        <f>Eingaben!$AV$91</f>
        <v>21</v>
      </c>
      <c r="R11" s="62">
        <f t="shared" si="5"/>
        <v>160.85714285714286</v>
      </c>
    </row>
    <row r="12" ht="24.75" customHeight="1"/>
    <row r="13" ht="7.5" customHeight="1">
      <c r="J13"/>
    </row>
    <row r="14" s="11" customFormat="1" ht="15"/>
    <row r="15" spans="19:20" s="13" customFormat="1" ht="30" customHeight="1">
      <c r="S15" s="12"/>
      <c r="T15" s="12"/>
    </row>
    <row r="16" s="12" customFormat="1" ht="30" customHeight="1"/>
    <row r="17" s="12" customFormat="1" ht="30" customHeight="1"/>
    <row r="18" spans="19:20" s="13" customFormat="1" ht="30" customHeight="1">
      <c r="S18" s="12"/>
      <c r="T18" s="12"/>
    </row>
    <row r="19" s="12" customFormat="1" ht="30" customHeight="1"/>
    <row r="20" s="12" customFormat="1" ht="30" customHeight="1"/>
    <row r="21" s="12" customFormat="1" ht="30" customHeight="1"/>
    <row r="22" spans="19:20" s="13" customFormat="1" ht="30" customHeight="1">
      <c r="S22" s="12"/>
      <c r="T22" s="12"/>
    </row>
  </sheetData>
  <printOptions horizontalCentered="1" verticalCentered="1"/>
  <pageMargins left="0" right="0" top="0.5905511811023623" bottom="0.3937007874015748" header="0.9055118110236221" footer="0.5118110236220472"/>
  <pageSetup horizontalDpi="144" verticalDpi="144" orientation="landscape" paperSize="9" scale="80" r:id="rId1"/>
  <headerFooter alignWithMargins="0">
    <oddHeader>&amp;C&amp;"Georgia,Fett"&amp;28Club - Pokal - Finale  2007</oddHeader>
    <oddFooter>&amp;L© &amp;"Georgia,Standard"&amp;8Hilmar Lange</oddFooter>
  </headerFooter>
</worksheet>
</file>

<file path=xl/worksheets/sheet5.xml><?xml version="1.0" encoding="utf-8"?>
<worksheet xmlns="http://schemas.openxmlformats.org/spreadsheetml/2006/main" xmlns:r="http://schemas.openxmlformats.org/officeDocument/2006/relationships">
  <dimension ref="A1:CK97"/>
  <sheetViews>
    <sheetView showZeros="0" view="pageBreakPreview" zoomScaleNormal="50" zoomScaleSheetLayoutView="100" workbookViewId="0" topLeftCell="D64">
      <selection activeCell="C87" sqref="C87"/>
    </sheetView>
  </sheetViews>
  <sheetFormatPr defaultColWidth="11.421875" defaultRowHeight="12.75" outlineLevelRow="1"/>
  <cols>
    <col min="1" max="1" width="1.7109375" style="0" customWidth="1"/>
    <col min="2" max="2" width="3.8515625" style="197" customWidth="1"/>
    <col min="3" max="3" width="32.7109375" style="1" customWidth="1"/>
    <col min="4" max="4" width="4.140625" style="10" customWidth="1"/>
    <col min="5" max="5" width="5.7109375" style="10" customWidth="1"/>
    <col min="6" max="6" width="4.7109375" style="10" customWidth="1"/>
    <col min="7" max="13" width="5.7109375" style="10" customWidth="1"/>
    <col min="14" max="14" width="5.7109375" style="197" customWidth="1"/>
    <col min="15" max="15" width="5.7109375" style="10" customWidth="1"/>
    <col min="16" max="16" width="5.7109375" style="197" customWidth="1"/>
    <col min="17" max="17" width="5.7109375" style="10" customWidth="1"/>
    <col min="18" max="18" width="5.7109375" style="197" customWidth="1"/>
    <col min="19" max="19" width="5.7109375" style="271" customWidth="1"/>
    <col min="20" max="20" width="7.8515625" style="10" customWidth="1"/>
    <col min="21" max="21" width="7.7109375" style="10" bestFit="1" customWidth="1"/>
    <col min="22" max="22" width="1.57421875" style="10" bestFit="1" customWidth="1"/>
    <col min="23" max="23" width="4.28125" style="10" bestFit="1" customWidth="1"/>
    <col min="24" max="24" width="7.28125" style="10" customWidth="1"/>
    <col min="25" max="25" width="1.57421875" style="10" bestFit="1" customWidth="1"/>
    <col min="26" max="26" width="1.7109375" style="10" customWidth="1"/>
    <col min="27" max="27" width="3.00390625" style="197" bestFit="1" customWidth="1"/>
    <col min="28" max="28" width="32.7109375" style="1" customWidth="1"/>
    <col min="29" max="29" width="4.140625" style="10" customWidth="1"/>
    <col min="30" max="30" width="5.7109375" style="10" customWidth="1"/>
    <col min="31" max="31" width="4.7109375" style="10" customWidth="1"/>
    <col min="32" max="38" width="5.7109375" style="10" customWidth="1"/>
    <col min="39" max="39" width="5.7109375" style="197" customWidth="1"/>
    <col min="40" max="40" width="5.7109375" style="10" customWidth="1"/>
    <col min="41" max="41" width="5.7109375" style="197" customWidth="1"/>
    <col min="42" max="42" width="5.7109375" style="10" customWidth="1"/>
    <col min="43" max="43" width="5.7109375" style="197" customWidth="1"/>
    <col min="44" max="44" width="5.7109375" style="271" customWidth="1"/>
    <col min="45" max="45" width="7.8515625" style="10" customWidth="1"/>
    <col min="46" max="46" width="7.7109375" style="10" bestFit="1" customWidth="1"/>
    <col min="47" max="47" width="1.57421875" style="10" bestFit="1" customWidth="1"/>
    <col min="48" max="48" width="4.28125" style="10" bestFit="1" customWidth="1"/>
    <col min="49" max="49" width="7.28125" style="10" customWidth="1"/>
    <col min="50" max="73" width="0.85546875" style="10" customWidth="1"/>
    <col min="74" max="115" width="2.7109375" style="0" customWidth="1"/>
  </cols>
  <sheetData>
    <row r="1" spans="1:63" s="17" customFormat="1" ht="7.5" customHeight="1" thickBot="1">
      <c r="A1"/>
      <c r="B1" s="204"/>
      <c r="C1" s="20"/>
      <c r="D1" s="21"/>
      <c r="E1" s="20"/>
      <c r="F1" s="164"/>
      <c r="G1" s="19"/>
      <c r="H1" s="164"/>
      <c r="I1" s="19"/>
      <c r="J1" s="19"/>
      <c r="K1" s="19"/>
      <c r="L1" s="19"/>
      <c r="M1" s="19"/>
      <c r="N1" s="19"/>
      <c r="O1" s="19"/>
      <c r="P1" s="19"/>
      <c r="Q1" s="19"/>
      <c r="R1" s="19"/>
      <c r="S1" s="264"/>
      <c r="T1" s="19"/>
      <c r="U1" s="19"/>
      <c r="V1" s="165"/>
      <c r="W1" s="165"/>
      <c r="X1" s="166"/>
      <c r="Y1" s="167"/>
      <c r="Z1" s="167"/>
      <c r="AA1" s="204"/>
      <c r="AB1" s="20"/>
      <c r="AC1" s="21"/>
      <c r="AD1" s="20"/>
      <c r="AE1" s="164"/>
      <c r="AF1" s="19"/>
      <c r="AG1" s="164"/>
      <c r="AH1" s="19"/>
      <c r="AI1" s="19"/>
      <c r="AJ1" s="19"/>
      <c r="AK1" s="19"/>
      <c r="AL1" s="19"/>
      <c r="AM1" s="19"/>
      <c r="AN1" s="19"/>
      <c r="AO1" s="19"/>
      <c r="AP1" s="19"/>
      <c r="AQ1" s="19"/>
      <c r="AR1" s="264"/>
      <c r="AS1" s="19"/>
      <c r="AT1" s="19"/>
      <c r="AU1" s="165"/>
      <c r="AV1" s="165"/>
      <c r="AW1" s="166"/>
      <c r="AX1" s="10"/>
      <c r="AY1" s="10"/>
      <c r="AZ1" s="10"/>
      <c r="BA1" s="10"/>
      <c r="BB1" s="10"/>
      <c r="BC1" s="10"/>
      <c r="BD1" s="10"/>
      <c r="BE1" s="10"/>
      <c r="BF1" s="10"/>
      <c r="BG1" s="10"/>
      <c r="BH1" s="10"/>
      <c r="BI1" s="10"/>
      <c r="BJ1" s="10"/>
      <c r="BK1" s="10"/>
    </row>
    <row r="2" spans="1:63" s="17" customFormat="1" ht="7.5" customHeight="1" thickTop="1">
      <c r="A2"/>
      <c r="B2" s="200"/>
      <c r="C2" s="39"/>
      <c r="D2" s="40"/>
      <c r="E2" s="26"/>
      <c r="F2" s="168"/>
      <c r="G2" s="25"/>
      <c r="H2" s="168"/>
      <c r="I2" s="26"/>
      <c r="J2" s="25"/>
      <c r="K2" s="25"/>
      <c r="L2" s="25"/>
      <c r="M2" s="25"/>
      <c r="N2" s="25"/>
      <c r="O2" s="25"/>
      <c r="P2" s="25"/>
      <c r="Q2" s="25"/>
      <c r="R2" s="25"/>
      <c r="S2" s="265"/>
      <c r="T2" s="25"/>
      <c r="U2" s="25"/>
      <c r="V2" s="169"/>
      <c r="W2" s="169"/>
      <c r="X2" s="170"/>
      <c r="Y2" s="167"/>
      <c r="Z2" s="167"/>
      <c r="AA2" s="200"/>
      <c r="AB2" s="39"/>
      <c r="AC2" s="40"/>
      <c r="AD2" s="26"/>
      <c r="AE2" s="168"/>
      <c r="AF2" s="25"/>
      <c r="AG2" s="168"/>
      <c r="AH2" s="26"/>
      <c r="AI2" s="25"/>
      <c r="AJ2" s="25"/>
      <c r="AK2" s="25"/>
      <c r="AL2" s="25"/>
      <c r="AM2" s="25"/>
      <c r="AN2" s="25"/>
      <c r="AO2" s="25"/>
      <c r="AP2" s="25"/>
      <c r="AQ2" s="25"/>
      <c r="AR2" s="265"/>
      <c r="AS2" s="25"/>
      <c r="AT2" s="25"/>
      <c r="AU2" s="169"/>
      <c r="AV2" s="169"/>
      <c r="AW2" s="170"/>
      <c r="AX2" s="10"/>
      <c r="AY2" s="10"/>
      <c r="AZ2" s="10"/>
      <c r="BA2" s="10"/>
      <c r="BB2" s="10"/>
      <c r="BC2" s="10"/>
      <c r="BD2" s="10"/>
      <c r="BE2" s="10"/>
      <c r="BF2" s="10"/>
      <c r="BG2" s="10"/>
      <c r="BH2" s="10"/>
      <c r="BI2" s="10"/>
      <c r="BJ2" s="10"/>
      <c r="BK2" s="10"/>
    </row>
    <row r="3" spans="1:63" s="17" customFormat="1" ht="12" customHeight="1">
      <c r="A3"/>
      <c r="B3" s="205"/>
      <c r="C3" s="405">
        <f ca="1">NOW()</f>
        <v>39300.68422534722</v>
      </c>
      <c r="D3" s="406"/>
      <c r="E3" s="406"/>
      <c r="F3" s="406"/>
      <c r="G3" s="406"/>
      <c r="H3" s="171"/>
      <c r="I3" s="1"/>
      <c r="J3" s="1"/>
      <c r="K3" s="1"/>
      <c r="L3" s="1"/>
      <c r="M3" s="1"/>
      <c r="O3" s="1"/>
      <c r="Q3" s="1"/>
      <c r="S3" s="266"/>
      <c r="T3" s="31" t="s">
        <v>252</v>
      </c>
      <c r="U3" s="167"/>
      <c r="V3" s="167"/>
      <c r="W3" s="29"/>
      <c r="X3" s="172"/>
      <c r="Y3" s="35"/>
      <c r="Z3" s="35"/>
      <c r="AA3" s="197"/>
      <c r="AB3" s="405">
        <f ca="1">NOW()</f>
        <v>39300.68422534722</v>
      </c>
      <c r="AC3" s="406"/>
      <c r="AD3" s="406"/>
      <c r="AE3" s="406"/>
      <c r="AF3" s="406"/>
      <c r="AG3" s="171"/>
      <c r="AH3" s="1"/>
      <c r="AI3" s="1"/>
      <c r="AJ3" s="1"/>
      <c r="AK3" s="1"/>
      <c r="AL3" s="1"/>
      <c r="AN3" s="1"/>
      <c r="AP3" s="1"/>
      <c r="AR3" s="266"/>
      <c r="AS3" s="31" t="s">
        <v>252</v>
      </c>
      <c r="AT3" s="167"/>
      <c r="AU3" s="167"/>
      <c r="AV3" s="29"/>
      <c r="AW3" s="172"/>
      <c r="AX3" s="10"/>
      <c r="AY3" s="10"/>
      <c r="AZ3" s="10"/>
      <c r="BA3" s="10"/>
      <c r="BB3" s="10"/>
      <c r="BC3" s="10"/>
      <c r="BD3" s="10"/>
      <c r="BE3" s="10"/>
      <c r="BF3" s="10"/>
      <c r="BG3" s="10"/>
      <c r="BH3" s="10"/>
      <c r="BI3" s="10"/>
      <c r="BJ3" s="10"/>
      <c r="BK3" s="10"/>
    </row>
    <row r="4" spans="1:63" s="17" customFormat="1" ht="26.25">
      <c r="A4"/>
      <c r="B4" s="205"/>
      <c r="C4" s="348">
        <f>'Gruppe A VL'!C5</f>
        <v>39264</v>
      </c>
      <c r="G4" s="259" t="str">
        <f>'Gruppe A VL'!O5</f>
        <v>Mainfranken Bowling Bamberg</v>
      </c>
      <c r="H4" s="177"/>
      <c r="I4" s="175"/>
      <c r="J4" s="175"/>
      <c r="K4" s="175"/>
      <c r="L4" s="175"/>
      <c r="M4" s="175"/>
      <c r="N4" s="175"/>
      <c r="O4" s="175"/>
      <c r="P4" s="175"/>
      <c r="Q4" s="175"/>
      <c r="R4" s="175"/>
      <c r="S4" s="267"/>
      <c r="T4" s="198" t="s">
        <v>19</v>
      </c>
      <c r="U4" s="175"/>
      <c r="V4" s="175"/>
      <c r="W4" s="175"/>
      <c r="X4" s="177"/>
      <c r="Y4" s="35"/>
      <c r="Z4" s="35"/>
      <c r="AA4" s="8"/>
      <c r="AB4" s="348">
        <f>C4</f>
        <v>39264</v>
      </c>
      <c r="AF4" s="260" t="str">
        <f>G4</f>
        <v>Mainfranken Bowling Bamberg</v>
      </c>
      <c r="AG4" s="177"/>
      <c r="AH4" s="175"/>
      <c r="AI4" s="175"/>
      <c r="AJ4" s="175"/>
      <c r="AK4" s="175"/>
      <c r="AL4" s="175"/>
      <c r="AM4" s="175"/>
      <c r="AN4" s="175"/>
      <c r="AO4" s="175"/>
      <c r="AP4" s="175"/>
      <c r="AQ4" s="175"/>
      <c r="AR4" s="267"/>
      <c r="AS4" s="198" t="s">
        <v>20</v>
      </c>
      <c r="AT4" s="175"/>
      <c r="AU4" s="175"/>
      <c r="AV4" s="175"/>
      <c r="AW4" s="177"/>
      <c r="AX4" s="167"/>
      <c r="AY4" s="10"/>
      <c r="AZ4" s="10"/>
      <c r="BA4" s="10"/>
      <c r="BB4" s="10"/>
      <c r="BC4" s="10"/>
      <c r="BD4" s="10"/>
      <c r="BE4" s="10"/>
      <c r="BF4" s="10"/>
      <c r="BG4" s="10"/>
      <c r="BH4" s="10"/>
      <c r="BI4" s="10"/>
      <c r="BJ4" s="10"/>
      <c r="BK4" s="10"/>
    </row>
    <row r="5" spans="1:63" s="17" customFormat="1" ht="7.5" customHeight="1" thickBot="1">
      <c r="A5"/>
      <c r="B5" s="204"/>
      <c r="C5" s="20"/>
      <c r="D5" s="21"/>
      <c r="E5" s="20"/>
      <c r="F5" s="164"/>
      <c r="G5" s="19"/>
      <c r="H5" s="164"/>
      <c r="I5" s="19"/>
      <c r="J5" s="19"/>
      <c r="K5" s="19"/>
      <c r="L5" s="19"/>
      <c r="M5" s="19"/>
      <c r="N5" s="19"/>
      <c r="O5" s="19"/>
      <c r="P5" s="19"/>
      <c r="Q5" s="19"/>
      <c r="R5" s="19"/>
      <c r="S5" s="264"/>
      <c r="T5" s="19"/>
      <c r="U5" s="19"/>
      <c r="V5" s="165"/>
      <c r="W5" s="165"/>
      <c r="X5" s="166"/>
      <c r="Y5" s="167"/>
      <c r="Z5" s="167"/>
      <c r="AA5" s="20"/>
      <c r="AB5" s="20"/>
      <c r="AC5" s="21"/>
      <c r="AD5" s="20"/>
      <c r="AE5" s="164"/>
      <c r="AF5" s="19"/>
      <c r="AG5" s="164"/>
      <c r="AH5" s="19"/>
      <c r="AI5" s="19"/>
      <c r="AJ5" s="19"/>
      <c r="AK5" s="19"/>
      <c r="AL5" s="19"/>
      <c r="AM5" s="19"/>
      <c r="AN5" s="19"/>
      <c r="AO5" s="19"/>
      <c r="AP5" s="19"/>
      <c r="AQ5" s="19"/>
      <c r="AR5" s="264"/>
      <c r="AS5" s="19"/>
      <c r="AT5" s="19"/>
      <c r="AU5" s="165"/>
      <c r="AV5" s="165"/>
      <c r="AW5" s="166"/>
      <c r="AX5" s="167"/>
      <c r="AY5" s="10"/>
      <c r="AZ5" s="10"/>
      <c r="BA5" s="10"/>
      <c r="BB5" s="10"/>
      <c r="BC5" s="10"/>
      <c r="BD5" s="10"/>
      <c r="BE5" s="10"/>
      <c r="BF5" s="10"/>
      <c r="BG5" s="10"/>
      <c r="BH5" s="10"/>
      <c r="BI5" s="10"/>
      <c r="BJ5" s="10"/>
      <c r="BK5" s="10"/>
    </row>
    <row r="6" spans="1:89" s="17" customFormat="1" ht="7.5" customHeight="1" outlineLevel="1" thickTop="1">
      <c r="A6"/>
      <c r="B6" s="200"/>
      <c r="C6" s="39"/>
      <c r="D6" s="40"/>
      <c r="E6" s="26"/>
      <c r="F6" s="168"/>
      <c r="G6" s="25"/>
      <c r="H6" s="168"/>
      <c r="I6" s="26"/>
      <c r="J6" s="25"/>
      <c r="K6" s="25"/>
      <c r="L6" s="25"/>
      <c r="M6" s="25"/>
      <c r="N6" s="25"/>
      <c r="O6" s="25"/>
      <c r="P6" s="25"/>
      <c r="Q6" s="25"/>
      <c r="R6" s="25"/>
      <c r="S6" s="265"/>
      <c r="T6" s="25"/>
      <c r="U6" s="25"/>
      <c r="V6" s="169"/>
      <c r="W6" s="169"/>
      <c r="X6" s="170"/>
      <c r="Y6" s="167"/>
      <c r="Z6" s="167"/>
      <c r="AA6" s="39"/>
      <c r="AB6" s="39"/>
      <c r="AC6" s="40"/>
      <c r="AD6" s="26"/>
      <c r="AE6" s="168"/>
      <c r="AF6" s="25"/>
      <c r="AG6" s="168"/>
      <c r="AH6" s="26"/>
      <c r="AI6" s="25"/>
      <c r="AJ6" s="25"/>
      <c r="AK6" s="25"/>
      <c r="AL6" s="25"/>
      <c r="AM6" s="25"/>
      <c r="AN6" s="25"/>
      <c r="AO6" s="25"/>
      <c r="AP6" s="25"/>
      <c r="AQ6" s="25"/>
      <c r="AR6" s="265"/>
      <c r="AS6" s="25"/>
      <c r="AT6" s="25"/>
      <c r="AU6" s="169"/>
      <c r="AV6" s="169"/>
      <c r="AW6" s="170"/>
      <c r="AX6" s="35"/>
      <c r="AY6" s="167"/>
      <c r="AZ6" s="167"/>
      <c r="BA6" s="167"/>
      <c r="BB6" s="167"/>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row>
    <row r="7" spans="1:89" s="17" customFormat="1" ht="24.75" customHeight="1" outlineLevel="1">
      <c r="A7"/>
      <c r="B7" s="163" t="s">
        <v>12</v>
      </c>
      <c r="C7" s="178" t="str">
        <f>Robin!C3</f>
        <v>BSC Pfaffenhofen 1</v>
      </c>
      <c r="D7" s="179" t="s">
        <v>46</v>
      </c>
      <c r="E7" s="180" t="s">
        <v>47</v>
      </c>
      <c r="F7" s="181" t="s">
        <v>48</v>
      </c>
      <c r="G7" s="180" t="s">
        <v>49</v>
      </c>
      <c r="H7" s="181" t="s">
        <v>48</v>
      </c>
      <c r="I7" s="180" t="s">
        <v>50</v>
      </c>
      <c r="J7" s="180" t="s">
        <v>48</v>
      </c>
      <c r="K7" s="180" t="s">
        <v>51</v>
      </c>
      <c r="L7" s="180" t="s">
        <v>48</v>
      </c>
      <c r="M7" s="180" t="s">
        <v>52</v>
      </c>
      <c r="N7" s="180" t="s">
        <v>48</v>
      </c>
      <c r="O7" s="180" t="s">
        <v>61</v>
      </c>
      <c r="P7" s="180" t="s">
        <v>48</v>
      </c>
      <c r="Q7" s="180" t="s">
        <v>62</v>
      </c>
      <c r="R7" s="180" t="s">
        <v>48</v>
      </c>
      <c r="S7" s="268" t="s">
        <v>219</v>
      </c>
      <c r="T7" s="180" t="s">
        <v>53</v>
      </c>
      <c r="U7" s="180" t="s">
        <v>54</v>
      </c>
      <c r="V7" s="182"/>
      <c r="W7" s="180" t="s">
        <v>46</v>
      </c>
      <c r="X7" s="181" t="s">
        <v>6</v>
      </c>
      <c r="Y7" s="117"/>
      <c r="Z7" s="117"/>
      <c r="AA7" s="163" t="s">
        <v>12</v>
      </c>
      <c r="AB7" s="178" t="str">
        <f>Robin!U3</f>
        <v>Schanzer Ingolstadt</v>
      </c>
      <c r="AC7" s="179" t="s">
        <v>46</v>
      </c>
      <c r="AD7" s="180" t="s">
        <v>47</v>
      </c>
      <c r="AE7" s="181" t="s">
        <v>48</v>
      </c>
      <c r="AF7" s="180" t="s">
        <v>49</v>
      </c>
      <c r="AG7" s="181" t="s">
        <v>48</v>
      </c>
      <c r="AH7" s="180" t="s">
        <v>50</v>
      </c>
      <c r="AI7" s="180" t="s">
        <v>48</v>
      </c>
      <c r="AJ7" s="180" t="s">
        <v>51</v>
      </c>
      <c r="AK7" s="180" t="s">
        <v>48</v>
      </c>
      <c r="AL7" s="180" t="s">
        <v>52</v>
      </c>
      <c r="AM7" s="180" t="s">
        <v>48</v>
      </c>
      <c r="AN7" s="180" t="s">
        <v>61</v>
      </c>
      <c r="AO7" s="180" t="s">
        <v>48</v>
      </c>
      <c r="AP7" s="180" t="s">
        <v>62</v>
      </c>
      <c r="AQ7" s="180" t="s">
        <v>48</v>
      </c>
      <c r="AR7" s="268" t="s">
        <v>219</v>
      </c>
      <c r="AS7" s="180" t="s">
        <v>53</v>
      </c>
      <c r="AT7" s="180" t="s">
        <v>54</v>
      </c>
      <c r="AU7" s="182"/>
      <c r="AV7" s="180" t="s">
        <v>46</v>
      </c>
      <c r="AW7" s="181" t="s">
        <v>6</v>
      </c>
      <c r="AX7" s="35"/>
      <c r="AY7" s="167"/>
      <c r="AZ7" s="167"/>
      <c r="BA7" s="167"/>
      <c r="BB7" s="167"/>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row>
    <row r="8" spans="2:63" s="183" customFormat="1" ht="15" outlineLevel="1">
      <c r="B8" s="206"/>
      <c r="C8" s="188" t="str">
        <f>Robin!C4</f>
        <v>Greger Mike</v>
      </c>
      <c r="D8" s="184">
        <v>1</v>
      </c>
      <c r="E8" s="184">
        <v>185</v>
      </c>
      <c r="F8" s="189"/>
      <c r="G8" s="184">
        <v>190</v>
      </c>
      <c r="H8" s="189"/>
      <c r="I8" s="184">
        <v>170</v>
      </c>
      <c r="J8" s="189">
        <v>1</v>
      </c>
      <c r="K8" s="184">
        <v>268</v>
      </c>
      <c r="L8" s="189">
        <v>1</v>
      </c>
      <c r="M8" s="184">
        <v>148</v>
      </c>
      <c r="N8" s="189">
        <v>1</v>
      </c>
      <c r="O8" s="184">
        <v>184</v>
      </c>
      <c r="P8" s="189">
        <v>1</v>
      </c>
      <c r="Q8" s="184">
        <v>181</v>
      </c>
      <c r="R8" s="189"/>
      <c r="S8" s="286"/>
      <c r="T8" s="272">
        <f>SUM(E8,G8,I8,K8,M8,O8,Q8,S8)</f>
        <v>1326</v>
      </c>
      <c r="U8" s="189">
        <f>SUM(F8,H8,J8,L8,N8,P8,R8)</f>
        <v>4</v>
      </c>
      <c r="V8" s="185" t="s">
        <v>55</v>
      </c>
      <c r="W8" s="190">
        <f>COUNTIF(E8,"&gt;0")+COUNTIF(G8,"&gt;0")+COUNTIF(I8,"&gt;0")+COUNTIF(K8,"&gt;0")+COUNTIF(M8,"&gt;0")+COUNTIF(Q8,"&gt;0")+COUNTIF(O8,"&gt;0")</f>
        <v>7</v>
      </c>
      <c r="X8" s="187">
        <f>IF(COUNT(E8,G8,I8,K8,M8,O8,Q8)&gt;0,T8/COUNT(E8,G8,I8,K8,M8,O8,Q8),0)</f>
        <v>189.42857142857142</v>
      </c>
      <c r="AB8" s="188" t="str">
        <f>Robin!U4</f>
        <v>Schneider Hermann</v>
      </c>
      <c r="AC8" s="184">
        <v>1</v>
      </c>
      <c r="AD8" s="184">
        <v>162</v>
      </c>
      <c r="AE8" s="189">
        <v>1</v>
      </c>
      <c r="AF8" s="184">
        <v>190</v>
      </c>
      <c r="AG8" s="189">
        <v>1</v>
      </c>
      <c r="AH8" s="184">
        <v>201</v>
      </c>
      <c r="AI8" s="189"/>
      <c r="AJ8" s="184">
        <v>148</v>
      </c>
      <c r="AK8" s="189"/>
      <c r="AL8" s="184">
        <v>160</v>
      </c>
      <c r="AM8" s="189"/>
      <c r="AN8" s="184"/>
      <c r="AO8" s="189"/>
      <c r="AP8" s="184"/>
      <c r="AQ8" s="189"/>
      <c r="AR8" s="286"/>
      <c r="AS8" s="263">
        <f>SUM(AD8,AF8,AH8,AJ8,AL8,AN8,AP8,AR8)</f>
        <v>861</v>
      </c>
      <c r="AT8" s="189">
        <f aca="true" t="shared" si="0" ref="AS8:AT12">SUM(AE8,AG8,AI8,AK8,AM8,AO8,AQ8)</f>
        <v>2</v>
      </c>
      <c r="AU8" s="185" t="s">
        <v>55</v>
      </c>
      <c r="AV8" s="190">
        <f>COUNTIF(AD8,"&gt;0")+COUNTIF(AF8,"&gt;0")+COUNTIF(AH8,"&gt;0")+COUNTIF(AJ8,"&gt;0")+COUNTIF(AL8,"&gt;0")+COUNTIF(AP8,"&gt;0")+COUNTIF(AN8,"&gt;0")</f>
        <v>5</v>
      </c>
      <c r="AW8" s="187">
        <f>IF(COUNT(AD8,AF8,AH8,AJ8,AL8,AN8,AP8)&gt;0,AS8/COUNT(AD8,AF8,AH8,AJ8,AL8,AN8,AP8),0)</f>
        <v>172.2</v>
      </c>
      <c r="AX8" s="167"/>
      <c r="AY8" s="35"/>
      <c r="AZ8" s="35"/>
      <c r="BA8" s="35"/>
      <c r="BB8" s="35"/>
      <c r="BC8" s="17"/>
      <c r="BD8" s="17"/>
      <c r="BE8" s="17"/>
      <c r="BF8" s="17"/>
      <c r="BG8" s="17"/>
      <c r="BH8" s="17"/>
      <c r="BI8" s="17"/>
      <c r="BJ8" s="17"/>
      <c r="BK8" s="17"/>
    </row>
    <row r="9" spans="2:63" s="183" customFormat="1" ht="15" customHeight="1" outlineLevel="1">
      <c r="B9" s="191"/>
      <c r="C9" s="188" t="str">
        <f>Robin!C5</f>
        <v>Krebs Olaf</v>
      </c>
      <c r="D9" s="184">
        <v>2</v>
      </c>
      <c r="E9" s="184">
        <v>172</v>
      </c>
      <c r="F9" s="189"/>
      <c r="G9" s="184">
        <v>179</v>
      </c>
      <c r="H9" s="189"/>
      <c r="I9" s="184">
        <v>189</v>
      </c>
      <c r="J9" s="189">
        <v>1</v>
      </c>
      <c r="K9" s="184">
        <v>171</v>
      </c>
      <c r="L9" s="189"/>
      <c r="M9" s="184">
        <v>121</v>
      </c>
      <c r="N9" s="189"/>
      <c r="O9" s="184">
        <v>173</v>
      </c>
      <c r="P9" s="189">
        <v>1</v>
      </c>
      <c r="Q9" s="184">
        <v>169</v>
      </c>
      <c r="R9" s="189"/>
      <c r="S9" s="286"/>
      <c r="T9" s="272">
        <f>SUM(E9,G9,I9,K9,M9,O9,Q9,S9)</f>
        <v>1174</v>
      </c>
      <c r="U9" s="189">
        <f>SUM(F9,H9,J9,L9,N9,P9,R9)</f>
        <v>2</v>
      </c>
      <c r="V9" s="185" t="s">
        <v>55</v>
      </c>
      <c r="W9" s="190">
        <f>COUNTIF(E9,"&gt;0")+COUNTIF(G9,"&gt;0")+COUNTIF(I9,"&gt;0")+COUNTIF(K9,"&gt;0")+COUNTIF(M9,"&gt;0")+COUNTIF(Q9,"&gt;0")+COUNTIF(O9,"&gt;0")</f>
        <v>7</v>
      </c>
      <c r="X9" s="187">
        <f>IF(COUNT(E9,G9,I9,K9,M9,O9,Q9)&gt;0,T9/COUNT(E9,G9,I9,K9,M9,O9,Q9),0)</f>
        <v>167.71428571428572</v>
      </c>
      <c r="AA9" s="191"/>
      <c r="AB9" s="188" t="str">
        <f>Robin!U5</f>
        <v>Kirschenbauer Frank</v>
      </c>
      <c r="AC9" s="184">
        <v>2</v>
      </c>
      <c r="AD9" s="184">
        <v>215</v>
      </c>
      <c r="AE9" s="189">
        <v>1</v>
      </c>
      <c r="AF9" s="184">
        <v>169</v>
      </c>
      <c r="AG9" s="189"/>
      <c r="AH9" s="184">
        <v>166</v>
      </c>
      <c r="AI9" s="189"/>
      <c r="AJ9" s="184"/>
      <c r="AK9" s="189"/>
      <c r="AL9" s="184"/>
      <c r="AM9" s="189"/>
      <c r="AN9" s="184"/>
      <c r="AO9" s="189"/>
      <c r="AP9" s="184"/>
      <c r="AQ9" s="189"/>
      <c r="AR9" s="286"/>
      <c r="AS9" s="184">
        <f t="shared" si="0"/>
        <v>550</v>
      </c>
      <c r="AT9" s="189">
        <f t="shared" si="0"/>
        <v>1</v>
      </c>
      <c r="AU9" s="185" t="s">
        <v>55</v>
      </c>
      <c r="AV9" s="190">
        <f>COUNTIF(AD9,"&gt;0")+COUNTIF(AF9,"&gt;0")+COUNTIF(AH9,"&gt;0")+COUNTIF(AJ9,"&gt;0")+COUNTIF(AL9,"&gt;0")+COUNTIF(AP9,"&gt;0")+COUNTIF(AN9,"&gt;0")</f>
        <v>3</v>
      </c>
      <c r="AW9" s="187">
        <f>IF(COUNT(AD9,AF9,AH9,AJ9,AL9,AN9,AP9)&gt;0,AS9/COUNT(AD9,AF9,AH9,AJ9,AL9,AN9,AP9),0)</f>
        <v>183.33333333333334</v>
      </c>
      <c r="AX9" s="167"/>
      <c r="AY9" s="35"/>
      <c r="AZ9" s="35"/>
      <c r="BA9" s="35"/>
      <c r="BB9" s="35"/>
      <c r="BC9" s="17"/>
      <c r="BD9" s="17"/>
      <c r="BE9" s="17"/>
      <c r="BF9" s="17"/>
      <c r="BG9" s="17"/>
      <c r="BH9" s="17"/>
      <c r="BI9" s="17"/>
      <c r="BJ9" s="17"/>
      <c r="BK9" s="17"/>
    </row>
    <row r="10" spans="2:63" s="183" customFormat="1" ht="15" customHeight="1" outlineLevel="1">
      <c r="B10" s="191"/>
      <c r="C10" s="188" t="str">
        <f>Robin!C6</f>
        <v>Hennemann Roland</v>
      </c>
      <c r="D10" s="184">
        <v>3</v>
      </c>
      <c r="E10" s="184">
        <v>195</v>
      </c>
      <c r="F10" s="189">
        <v>1</v>
      </c>
      <c r="G10" s="184">
        <v>185</v>
      </c>
      <c r="H10" s="189"/>
      <c r="I10" s="184">
        <v>142</v>
      </c>
      <c r="J10" s="189"/>
      <c r="K10" s="184">
        <v>195</v>
      </c>
      <c r="L10" s="189"/>
      <c r="M10" s="184">
        <v>159</v>
      </c>
      <c r="N10" s="189"/>
      <c r="O10" s="184">
        <v>185</v>
      </c>
      <c r="P10" s="189"/>
      <c r="Q10" s="184">
        <v>168</v>
      </c>
      <c r="R10" s="189"/>
      <c r="S10" s="286"/>
      <c r="T10" s="272">
        <f>SUM(E10,G10,I10,K10,M10,O10,Q10,S10)</f>
        <v>1229</v>
      </c>
      <c r="U10" s="189">
        <f>SUM(F10,H10,J10,L10,N10,P10,R10)</f>
        <v>1</v>
      </c>
      <c r="V10" s="185" t="s">
        <v>55</v>
      </c>
      <c r="W10" s="190">
        <f>COUNTIF(E10,"&gt;0")+COUNTIF(G10,"&gt;0")+COUNTIF(I10,"&gt;0")+COUNTIF(K10,"&gt;0")+COUNTIF(M10,"&gt;0")+COUNTIF(Q10,"&gt;0")+COUNTIF(O10,"&gt;0")</f>
        <v>7</v>
      </c>
      <c r="X10" s="187">
        <f>IF(COUNT(E10,G10,I10,K10,M10,O10,Q10)&gt;0,T10/COUNT(E10,G10,I10,K10,M10,O10,Q10),0)</f>
        <v>175.57142857142858</v>
      </c>
      <c r="AA10" s="191"/>
      <c r="AB10" s="188" t="str">
        <f>Robin!U6</f>
        <v>Spielvogel Jochen</v>
      </c>
      <c r="AC10" s="184">
        <v>3</v>
      </c>
      <c r="AD10" s="184">
        <v>185</v>
      </c>
      <c r="AE10" s="189">
        <v>1</v>
      </c>
      <c r="AF10" s="184">
        <v>237</v>
      </c>
      <c r="AG10" s="189">
        <v>1</v>
      </c>
      <c r="AH10" s="285">
        <v>193</v>
      </c>
      <c r="AI10" s="189">
        <v>1</v>
      </c>
      <c r="AJ10" s="184">
        <v>201</v>
      </c>
      <c r="AK10" s="189">
        <v>1</v>
      </c>
      <c r="AL10" s="184">
        <v>189</v>
      </c>
      <c r="AM10" s="189"/>
      <c r="AN10" s="184">
        <v>151</v>
      </c>
      <c r="AO10" s="189"/>
      <c r="AP10" s="184">
        <v>161</v>
      </c>
      <c r="AQ10" s="189"/>
      <c r="AR10" s="286"/>
      <c r="AS10" s="184">
        <f t="shared" si="0"/>
        <v>1317</v>
      </c>
      <c r="AT10" s="189">
        <f t="shared" si="0"/>
        <v>4</v>
      </c>
      <c r="AU10" s="185" t="s">
        <v>55</v>
      </c>
      <c r="AV10" s="190">
        <f>COUNTIF(AD10,"&gt;0")+COUNTIF(AF10,"&gt;0")+COUNTIF(AH10,"&gt;0")+COUNTIF(AJ10,"&gt;0")+COUNTIF(AL10,"&gt;0")+COUNTIF(AP10,"&gt;0")+COUNTIF(AN10,"&gt;0")</f>
        <v>7</v>
      </c>
      <c r="AW10" s="187">
        <f>IF(COUNT(AD10,AF10,AH10,AJ10,AL10,AN10,AP10)&gt;0,AS10/COUNT(AD10,AF10,AH10,AJ10,AL10,AN10,AP10),0)</f>
        <v>188.14285714285714</v>
      </c>
      <c r="AX10" s="117"/>
      <c r="AY10" s="167"/>
      <c r="AZ10" s="167"/>
      <c r="BA10" s="167"/>
      <c r="BB10" s="167"/>
      <c r="BC10" s="17"/>
      <c r="BD10" s="17"/>
      <c r="BE10" s="17"/>
      <c r="BF10" s="17"/>
      <c r="BG10" s="17"/>
      <c r="BH10" s="17"/>
      <c r="BI10" s="17"/>
      <c r="BJ10" s="17"/>
      <c r="BK10" s="17"/>
    </row>
    <row r="11" spans="2:63" s="183" customFormat="1" ht="15" customHeight="1" outlineLevel="1">
      <c r="B11" s="191"/>
      <c r="C11" s="188">
        <f>Robin!C7</f>
        <v>0</v>
      </c>
      <c r="D11" s="184">
        <v>4</v>
      </c>
      <c r="E11" s="184"/>
      <c r="F11" s="189"/>
      <c r="G11" s="184"/>
      <c r="H11" s="189"/>
      <c r="I11" s="184"/>
      <c r="J11" s="189"/>
      <c r="K11" s="184"/>
      <c r="L11" s="189"/>
      <c r="M11" s="184"/>
      <c r="N11" s="189"/>
      <c r="O11" s="184"/>
      <c r="P11" s="189"/>
      <c r="Q11" s="184"/>
      <c r="R11" s="189"/>
      <c r="S11" s="286"/>
      <c r="T11" s="272">
        <f>SUM(E11,G11,I11,K11,M11,O11,Q11,S11)</f>
        <v>0</v>
      </c>
      <c r="U11" s="189">
        <f>SUM(F11,H11,J11,L11,N11,P11,R11)</f>
        <v>0</v>
      </c>
      <c r="V11" s="185" t="s">
        <v>55</v>
      </c>
      <c r="W11" s="190">
        <f>COUNTIF(E11,"&gt;0")+COUNTIF(G11,"&gt;0")+COUNTIF(I11,"&gt;0")+COUNTIF(K11,"&gt;0")+COUNTIF(M11,"&gt;0")+COUNTIF(Q11,"&gt;0")+COUNTIF(O11,"&gt;0")</f>
        <v>0</v>
      </c>
      <c r="X11" s="187">
        <f>IF(COUNT(E11,G11,I11,K11,M11)&gt;0,T11/COUNT(E11,G11,I11,K11,M11),0)</f>
        <v>0</v>
      </c>
      <c r="AA11" s="191"/>
      <c r="AB11" s="188" t="str">
        <f>Robin!U7</f>
        <v>Horbas Daniel</v>
      </c>
      <c r="AC11" s="184">
        <v>4</v>
      </c>
      <c r="AD11" s="184"/>
      <c r="AE11" s="189"/>
      <c r="AF11" s="184"/>
      <c r="AG11" s="189"/>
      <c r="AH11" s="184"/>
      <c r="AI11" s="189"/>
      <c r="AJ11" s="184"/>
      <c r="AK11" s="189"/>
      <c r="AL11" s="184"/>
      <c r="AM11" s="189"/>
      <c r="AN11" s="184">
        <v>146</v>
      </c>
      <c r="AO11" s="189">
        <v>1</v>
      </c>
      <c r="AP11" s="184">
        <v>166</v>
      </c>
      <c r="AQ11" s="189"/>
      <c r="AR11" s="286"/>
      <c r="AS11" s="184">
        <f t="shared" si="0"/>
        <v>312</v>
      </c>
      <c r="AT11" s="189">
        <f t="shared" si="0"/>
        <v>1</v>
      </c>
      <c r="AU11" s="185" t="s">
        <v>55</v>
      </c>
      <c r="AV11" s="190">
        <f>COUNTIF(AD11,"&gt;0")+COUNTIF(AF11,"&gt;0")+COUNTIF(AH11,"&gt;0")+COUNTIF(AJ11,"&gt;0")+COUNTIF(AL11,"&gt;0")+COUNTIF(AP11,"&gt;0")+COUNTIF(AN11,"&gt;0")</f>
        <v>2</v>
      </c>
      <c r="AW11" s="187">
        <f>IF(COUNT(AD11,AF11,AH11,AJ11,AL11,AN11,AP11)&gt;0,AS11/COUNT(AD11,AF11,AH11,AJ11,AL11,AN11,AP11),0)</f>
        <v>156</v>
      </c>
      <c r="AY11" s="167"/>
      <c r="AZ11" s="167"/>
      <c r="BA11" s="167"/>
      <c r="BB11" s="167"/>
      <c r="BC11" s="17"/>
      <c r="BD11" s="17"/>
      <c r="BE11" s="17"/>
      <c r="BF11" s="17"/>
      <c r="BG11" s="17"/>
      <c r="BH11" s="17"/>
      <c r="BI11" s="17"/>
      <c r="BJ11" s="17"/>
      <c r="BK11" s="17"/>
    </row>
    <row r="12" spans="2:63" s="183" customFormat="1" ht="15" customHeight="1" outlineLevel="1">
      <c r="B12" s="191"/>
      <c r="C12" s="188">
        <f>Robin!C8</f>
        <v>0</v>
      </c>
      <c r="D12" s="184">
        <v>5</v>
      </c>
      <c r="E12" s="184"/>
      <c r="F12" s="189"/>
      <c r="G12" s="184"/>
      <c r="H12" s="189"/>
      <c r="I12" s="184"/>
      <c r="J12" s="189"/>
      <c r="K12" s="184"/>
      <c r="L12" s="189"/>
      <c r="M12" s="184"/>
      <c r="N12" s="189"/>
      <c r="O12" s="184"/>
      <c r="P12" s="189"/>
      <c r="Q12" s="184"/>
      <c r="R12" s="189"/>
      <c r="S12" s="286"/>
      <c r="T12" s="272">
        <f>SUM(E12,G12,I12,K12,M12,O12,Q12,S12)</f>
        <v>0</v>
      </c>
      <c r="U12" s="189">
        <f>SUM(F12,H12,J12,L12,N12,P12,R12)</f>
        <v>0</v>
      </c>
      <c r="V12" s="185" t="s">
        <v>55</v>
      </c>
      <c r="W12" s="190">
        <f>COUNTIF(E12,"&gt;0")+COUNTIF(G12,"&gt;0")+COUNTIF(I12,"&gt;0")+COUNTIF(K12,"&gt;0")+COUNTIF(M12,"&gt;0")+COUNTIF(Q12,"&gt;0")+COUNTIF(O12,"&gt;0")</f>
        <v>0</v>
      </c>
      <c r="X12" s="187">
        <f>IF(COUNT(E12,G12,I12,K12,M12)&gt;0,T12/COUNT(E12,G12,I12,K12,M12),0)</f>
        <v>0</v>
      </c>
      <c r="AA12" s="191"/>
      <c r="AB12" s="188" t="str">
        <f>Robin!U8</f>
        <v>Seck Roland</v>
      </c>
      <c r="AC12" s="184">
        <v>5</v>
      </c>
      <c r="AD12" s="184"/>
      <c r="AE12" s="189"/>
      <c r="AF12" s="184"/>
      <c r="AG12" s="189"/>
      <c r="AH12" s="184"/>
      <c r="AI12" s="189"/>
      <c r="AJ12" s="184">
        <v>179</v>
      </c>
      <c r="AK12" s="189"/>
      <c r="AL12" s="184">
        <v>141</v>
      </c>
      <c r="AM12" s="189"/>
      <c r="AN12" s="184">
        <v>190</v>
      </c>
      <c r="AO12" s="189">
        <v>1</v>
      </c>
      <c r="AP12" s="184">
        <v>188</v>
      </c>
      <c r="AQ12" s="189">
        <v>1</v>
      </c>
      <c r="AR12" s="286"/>
      <c r="AS12" s="184">
        <f t="shared" si="0"/>
        <v>698</v>
      </c>
      <c r="AT12" s="189">
        <f>SUM(AE12,AG12,AI12,AK12,AM12,AO12,AQ12)</f>
        <v>2</v>
      </c>
      <c r="AU12" s="185" t="s">
        <v>55</v>
      </c>
      <c r="AV12" s="190">
        <f>COUNTIF(AD12,"&gt;0")+COUNTIF(AF12,"&gt;0")+COUNTIF(AH12,"&gt;0")+COUNTIF(AJ12,"&gt;0")+COUNTIF(AL12,"&gt;0")+COUNTIF(AP12,"&gt;0")+COUNTIF(AN12,"&gt;0")</f>
        <v>4</v>
      </c>
      <c r="AW12" s="187">
        <f>IF(COUNT(AD12,AF12,AH12,AJ12,AL12,AN12,AP12)&gt;0,AS12/COUNT(AD12,AF12,AH12,AJ12,AL12,AN12,AP12),0)</f>
        <v>174.5</v>
      </c>
      <c r="AY12" s="167"/>
      <c r="AZ12" s="167"/>
      <c r="BA12" s="167"/>
      <c r="BB12" s="167"/>
      <c r="BC12" s="17"/>
      <c r="BD12" s="17"/>
      <c r="BE12" s="17"/>
      <c r="BF12" s="17"/>
      <c r="BG12" s="17"/>
      <c r="BH12" s="17"/>
      <c r="BI12" s="17"/>
      <c r="BJ12" s="17"/>
      <c r="BK12" s="17"/>
    </row>
    <row r="13" spans="2:63" s="183" customFormat="1" ht="7.5" customHeight="1" outlineLevel="1">
      <c r="B13" s="191"/>
      <c r="C13" s="188"/>
      <c r="D13" s="184"/>
      <c r="E13" s="184"/>
      <c r="F13" s="189"/>
      <c r="G13" s="184"/>
      <c r="H13" s="189"/>
      <c r="I13" s="184"/>
      <c r="J13" s="192"/>
      <c r="K13" s="184"/>
      <c r="L13" s="192"/>
      <c r="M13" s="184"/>
      <c r="N13" s="192"/>
      <c r="O13" s="184"/>
      <c r="P13" s="192"/>
      <c r="Q13" s="184"/>
      <c r="R13" s="192"/>
      <c r="S13" s="269"/>
      <c r="T13" s="184"/>
      <c r="U13" s="192"/>
      <c r="V13" s="185"/>
      <c r="W13" s="186"/>
      <c r="X13" s="187"/>
      <c r="AA13" s="191"/>
      <c r="AB13" s="188"/>
      <c r="AC13" s="184"/>
      <c r="AD13" s="184"/>
      <c r="AE13" s="189"/>
      <c r="AF13" s="184"/>
      <c r="AG13" s="189"/>
      <c r="AH13" s="184"/>
      <c r="AI13" s="192"/>
      <c r="AJ13" s="184"/>
      <c r="AK13" s="192"/>
      <c r="AL13" s="184"/>
      <c r="AM13" s="192"/>
      <c r="AN13" s="184"/>
      <c r="AO13" s="192"/>
      <c r="AP13" s="184"/>
      <c r="AQ13" s="192"/>
      <c r="AR13" s="269"/>
      <c r="AS13" s="184"/>
      <c r="AT13" s="192"/>
      <c r="AU13" s="185"/>
      <c r="AV13" s="186"/>
      <c r="AW13" s="187"/>
      <c r="AY13" s="117"/>
      <c r="AZ13" s="117"/>
      <c r="BA13" s="117"/>
      <c r="BB13" s="117"/>
      <c r="BC13" s="17"/>
      <c r="BD13" s="17"/>
      <c r="BE13" s="17"/>
      <c r="BF13" s="17"/>
      <c r="BG13" s="17"/>
      <c r="BH13" s="17"/>
      <c r="BI13" s="17"/>
      <c r="BJ13" s="17"/>
      <c r="BK13" s="17"/>
    </row>
    <row r="14" spans="2:89" s="183" customFormat="1" ht="15" customHeight="1" outlineLevel="1">
      <c r="B14" s="191"/>
      <c r="C14" s="215" t="s">
        <v>69</v>
      </c>
      <c r="D14" s="184"/>
      <c r="E14" s="193">
        <f aca="true" t="shared" si="1" ref="E14:R14">SUM(E8:E12)</f>
        <v>552</v>
      </c>
      <c r="F14" s="189">
        <f t="shared" si="1"/>
        <v>1</v>
      </c>
      <c r="G14" s="193">
        <f t="shared" si="1"/>
        <v>554</v>
      </c>
      <c r="H14" s="189">
        <f t="shared" si="1"/>
        <v>0</v>
      </c>
      <c r="I14" s="193">
        <f t="shared" si="1"/>
        <v>501</v>
      </c>
      <c r="J14" s="189">
        <f t="shared" si="1"/>
        <v>2</v>
      </c>
      <c r="K14" s="193">
        <f t="shared" si="1"/>
        <v>634</v>
      </c>
      <c r="L14" s="189">
        <f t="shared" si="1"/>
        <v>1</v>
      </c>
      <c r="M14" s="193">
        <f t="shared" si="1"/>
        <v>428</v>
      </c>
      <c r="N14" s="189">
        <f t="shared" si="1"/>
        <v>1</v>
      </c>
      <c r="O14" s="193">
        <f t="shared" si="1"/>
        <v>542</v>
      </c>
      <c r="P14" s="189">
        <f t="shared" si="1"/>
        <v>2</v>
      </c>
      <c r="Q14" s="193">
        <f t="shared" si="1"/>
        <v>518</v>
      </c>
      <c r="R14" s="189">
        <f t="shared" si="1"/>
        <v>0</v>
      </c>
      <c r="S14" s="269"/>
      <c r="T14" s="193">
        <f>SUM(T8:T12)</f>
        <v>3729</v>
      </c>
      <c r="U14" s="189">
        <f>SUM(F14,H14,J14,L14,N14,P14,R14)</f>
        <v>7</v>
      </c>
      <c r="V14" s="185"/>
      <c r="W14" s="194">
        <f>SUM(W8:W12)</f>
        <v>21</v>
      </c>
      <c r="X14" s="195">
        <f>IF(COUNT(E8:E12,G8:G12,I8:I12,K8:K12,M8:M12,O8:O12,Q8:Q12)&gt;0,T14/COUNT(E8:E12,G8:G12,I8:I12,K8:K12,M8:M12,O8:O12,Q8:Q12),0)</f>
        <v>177.57142857142858</v>
      </c>
      <c r="AA14" s="191"/>
      <c r="AB14" s="215" t="s">
        <v>69</v>
      </c>
      <c r="AC14" s="184"/>
      <c r="AD14" s="193">
        <f aca="true" t="shared" si="2" ref="AD14:AQ14">SUM(AD8:AD12)</f>
        <v>562</v>
      </c>
      <c r="AE14" s="189">
        <f t="shared" si="2"/>
        <v>3</v>
      </c>
      <c r="AF14" s="193">
        <f t="shared" si="2"/>
        <v>596</v>
      </c>
      <c r="AG14" s="189">
        <f t="shared" si="2"/>
        <v>2</v>
      </c>
      <c r="AH14" s="193">
        <f t="shared" si="2"/>
        <v>560</v>
      </c>
      <c r="AI14" s="189">
        <f t="shared" si="2"/>
        <v>1</v>
      </c>
      <c r="AJ14" s="193">
        <f t="shared" si="2"/>
        <v>528</v>
      </c>
      <c r="AK14" s="189">
        <f t="shared" si="2"/>
        <v>1</v>
      </c>
      <c r="AL14" s="193">
        <f t="shared" si="2"/>
        <v>490</v>
      </c>
      <c r="AM14" s="189">
        <f t="shared" si="2"/>
        <v>0</v>
      </c>
      <c r="AN14" s="193">
        <f t="shared" si="2"/>
        <v>487</v>
      </c>
      <c r="AO14" s="189">
        <f t="shared" si="2"/>
        <v>2</v>
      </c>
      <c r="AP14" s="193">
        <f t="shared" si="2"/>
        <v>515</v>
      </c>
      <c r="AQ14" s="189">
        <f t="shared" si="2"/>
        <v>1</v>
      </c>
      <c r="AR14" s="269"/>
      <c r="AS14" s="193">
        <f>SUM(AS8:AS12)</f>
        <v>3738</v>
      </c>
      <c r="AT14" s="189">
        <f>SUM(AE14,AG14,AI14,AK14,AM14,AO14,AQ14)</f>
        <v>10</v>
      </c>
      <c r="AU14" s="185"/>
      <c r="AV14" s="194">
        <f>SUM(AV8:AV12)</f>
        <v>21</v>
      </c>
      <c r="AW14" s="195">
        <f>IF(COUNT(AD8:AD12,AF8:AF12,AH8:AH12,AJ8:AJ12,AL8:AL12,AN8:AN12,AP8:AP12)&gt;0,AS14/COUNT(AD8:AD12,AF8:AF12,AH8:AH12,AJ8:AJ12,AL8:AL12,AN8:AN12,AP8:AP12),0)</f>
        <v>178</v>
      </c>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row>
    <row r="15" spans="2:89" s="183" customFormat="1" ht="15" customHeight="1" outlineLevel="1">
      <c r="B15" s="191"/>
      <c r="C15" s="215" t="s">
        <v>70</v>
      </c>
      <c r="D15" s="184"/>
      <c r="E15" s="180" t="s">
        <v>63</v>
      </c>
      <c r="F15" s="199">
        <f>IF(E14&gt;E91,2,IF(E14&lt;E91,0,1))*SIGN(E14)</f>
        <v>0</v>
      </c>
      <c r="G15" s="180" t="s">
        <v>58</v>
      </c>
      <c r="H15" s="199">
        <f>IF(G14&gt;G36,2,IF(G14&lt;G36,0,1))*SIGN(G14)</f>
        <v>0</v>
      </c>
      <c r="I15" s="180" t="s">
        <v>59</v>
      </c>
      <c r="J15" s="199">
        <f>IF(I14&gt;I25,2,IF(I14&lt;I25,0,1))*SIGN(I14)</f>
        <v>0</v>
      </c>
      <c r="K15" s="180" t="s">
        <v>56</v>
      </c>
      <c r="L15" s="199">
        <f>IF(K14&gt;K69,2,IF(K14&lt;K69,0,1))*SIGN(K14)</f>
        <v>2</v>
      </c>
      <c r="M15" s="180" t="s">
        <v>60</v>
      </c>
      <c r="N15" s="199">
        <f>IF(M14&gt;M47,2,IF(M14&lt;M47,0,1))*SIGN(M14)</f>
        <v>0</v>
      </c>
      <c r="O15" s="180" t="s">
        <v>64</v>
      </c>
      <c r="P15" s="199">
        <f>IF(O14&gt;O80,2,IF(O14&lt;O80,0,1))*SIGN(O14)</f>
        <v>2</v>
      </c>
      <c r="Q15" s="180" t="s">
        <v>65</v>
      </c>
      <c r="R15" s="199">
        <f>IF(Q14&gt;Q80,2,IF(Q14&lt;Q80,0,1))*SIGN(Q14)</f>
        <v>0</v>
      </c>
      <c r="S15" s="270"/>
      <c r="T15" s="184"/>
      <c r="U15" s="196">
        <f>SUM(F15,H15,J15,L15,N15,P15:R15)</f>
        <v>4</v>
      </c>
      <c r="V15" s="185"/>
      <c r="W15" s="186"/>
      <c r="X15" s="187"/>
      <c r="AA15" s="191"/>
      <c r="AB15" s="215" t="s">
        <v>70</v>
      </c>
      <c r="AC15" s="184"/>
      <c r="AD15" s="180" t="s">
        <v>63</v>
      </c>
      <c r="AE15" s="199">
        <f>IF(AD14&gt;AD91,2,IF(AD14&lt;AD91,0,1))*SIGN(AD14)</f>
        <v>2</v>
      </c>
      <c r="AF15" s="180" t="s">
        <v>58</v>
      </c>
      <c r="AG15" s="199">
        <f>IF(AF14&gt;AF36,2,IF(AF14&lt;AF36,0,1))*SIGN(AF14)</f>
        <v>0</v>
      </c>
      <c r="AH15" s="180" t="s">
        <v>59</v>
      </c>
      <c r="AI15" s="199">
        <f>IF(AH14&gt;AH25,2,IF(AH14&lt;AH25,0,1))*SIGN(AH14)</f>
        <v>0</v>
      </c>
      <c r="AJ15" s="180" t="s">
        <v>56</v>
      </c>
      <c r="AK15" s="199">
        <f>IF(AJ14&gt;AJ69,2,IF(AJ14&lt;AJ69,0,1))*SIGN(AJ14)</f>
        <v>0</v>
      </c>
      <c r="AL15" s="180" t="s">
        <v>60</v>
      </c>
      <c r="AM15" s="199">
        <f>IF(AL14&gt;AL47,2,IF(AL14&lt;AL47,0,1))*SIGN(AL14)</f>
        <v>0</v>
      </c>
      <c r="AN15" s="180" t="s">
        <v>64</v>
      </c>
      <c r="AO15" s="199">
        <f>IF(AN14&gt;AN80,2,IF(AN14&lt;AN80,0,1))*SIGN(AN14)</f>
        <v>2</v>
      </c>
      <c r="AP15" s="180" t="s">
        <v>65</v>
      </c>
      <c r="AQ15" s="199">
        <f>IF(AP14&gt;AP80,2,IF(AP14&lt;AP80,0,1))*SIGN(AP14)</f>
        <v>0</v>
      </c>
      <c r="AR15" s="270"/>
      <c r="AS15" s="184"/>
      <c r="AT15" s="196">
        <f>SUM(AE15,AG15,AI15,AK15,AM15,AO15:AQ15)</f>
        <v>4</v>
      </c>
      <c r="AU15" s="185"/>
      <c r="AV15" s="186"/>
      <c r="AW15" s="18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row>
    <row r="16" spans="2:49" s="183" customFormat="1" ht="15" customHeight="1" thickBot="1">
      <c r="B16" s="191"/>
      <c r="C16" s="215" t="s">
        <v>66</v>
      </c>
      <c r="D16" s="184"/>
      <c r="E16" s="184"/>
      <c r="F16" s="189">
        <f>SUM(F14+F15)</f>
        <v>1</v>
      </c>
      <c r="G16" s="184"/>
      <c r="H16" s="189">
        <f>SUM(H14+H15)</f>
        <v>0</v>
      </c>
      <c r="I16" s="184"/>
      <c r="J16" s="189">
        <f>SUM(J14+J15)</f>
        <v>2</v>
      </c>
      <c r="K16" s="184"/>
      <c r="L16" s="189">
        <f>SUM(L14+L15)</f>
        <v>3</v>
      </c>
      <c r="M16" s="184"/>
      <c r="N16" s="189">
        <f>SUM(N14+N15)</f>
        <v>1</v>
      </c>
      <c r="O16" s="184"/>
      <c r="P16" s="189">
        <f>SUM(P14+P15)</f>
        <v>4</v>
      </c>
      <c r="Q16" s="184"/>
      <c r="R16" s="189">
        <f>SUM(R14+R15)</f>
        <v>0</v>
      </c>
      <c r="S16" s="269"/>
      <c r="T16" s="184"/>
      <c r="U16" s="196">
        <f>SUM(U14+U15)</f>
        <v>11</v>
      </c>
      <c r="V16" s="185"/>
      <c r="W16" s="186"/>
      <c r="X16" s="187"/>
      <c r="AA16" s="191"/>
      <c r="AB16" s="215" t="s">
        <v>66</v>
      </c>
      <c r="AC16" s="184"/>
      <c r="AD16" s="184"/>
      <c r="AE16" s="189">
        <f>SUM(AE14+AE15)</f>
        <v>5</v>
      </c>
      <c r="AF16" s="184"/>
      <c r="AG16" s="189">
        <f>SUM(AG14+AG15)</f>
        <v>2</v>
      </c>
      <c r="AH16" s="184"/>
      <c r="AI16" s="189">
        <f>SUM(AI14+AI15)</f>
        <v>1</v>
      </c>
      <c r="AJ16" s="184"/>
      <c r="AK16" s="189">
        <f>SUM(AK14+AK15)</f>
        <v>1</v>
      </c>
      <c r="AL16" s="184"/>
      <c r="AM16" s="189">
        <f>SUM(AM14+AM15)</f>
        <v>0</v>
      </c>
      <c r="AN16" s="184"/>
      <c r="AO16" s="189">
        <f>SUM(AO14+AO15)</f>
        <v>4</v>
      </c>
      <c r="AP16" s="184"/>
      <c r="AQ16" s="189">
        <f>SUM(AQ14+AQ15)</f>
        <v>1</v>
      </c>
      <c r="AR16" s="269"/>
      <c r="AS16" s="184"/>
      <c r="AT16" s="196">
        <f>SUM(AT14+AT15)</f>
        <v>14</v>
      </c>
      <c r="AU16" s="185"/>
      <c r="AV16" s="186"/>
      <c r="AW16" s="187"/>
    </row>
    <row r="17" spans="1:89" s="17" customFormat="1" ht="7.5" customHeight="1" outlineLevel="1" thickTop="1">
      <c r="A17"/>
      <c r="B17" s="200"/>
      <c r="C17" s="39"/>
      <c r="D17" s="40"/>
      <c r="E17" s="26"/>
      <c r="F17" s="168"/>
      <c r="G17" s="25"/>
      <c r="H17" s="168"/>
      <c r="I17" s="26"/>
      <c r="J17" s="25"/>
      <c r="K17" s="25"/>
      <c r="L17" s="25"/>
      <c r="M17" s="25"/>
      <c r="N17" s="25"/>
      <c r="O17" s="25"/>
      <c r="P17" s="25"/>
      <c r="Q17" s="25"/>
      <c r="R17" s="25"/>
      <c r="S17" s="265"/>
      <c r="T17" s="25"/>
      <c r="U17" s="25"/>
      <c r="V17" s="169"/>
      <c r="W17" s="169"/>
      <c r="X17" s="170"/>
      <c r="Y17" s="167"/>
      <c r="Z17" s="167"/>
      <c r="AA17" s="39"/>
      <c r="AB17" s="39"/>
      <c r="AC17" s="40"/>
      <c r="AD17" s="26"/>
      <c r="AE17" s="168"/>
      <c r="AF17" s="25"/>
      <c r="AG17" s="168"/>
      <c r="AH17" s="26"/>
      <c r="AI17" s="25"/>
      <c r="AJ17" s="25"/>
      <c r="AK17" s="25"/>
      <c r="AL17" s="25"/>
      <c r="AM17" s="25"/>
      <c r="AN17" s="25"/>
      <c r="AO17" s="25"/>
      <c r="AP17" s="25"/>
      <c r="AQ17" s="25"/>
      <c r="AR17" s="265"/>
      <c r="AS17" s="25"/>
      <c r="AT17" s="25"/>
      <c r="AU17" s="169"/>
      <c r="AV17" s="169"/>
      <c r="AW17" s="170"/>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row>
    <row r="18" spans="1:89" s="17" customFormat="1" ht="24.75" customHeight="1" outlineLevel="1">
      <c r="A18"/>
      <c r="B18" s="163" t="s">
        <v>13</v>
      </c>
      <c r="C18" s="178" t="str">
        <f>Robin!C9</f>
        <v>Delphin München 2</v>
      </c>
      <c r="D18" s="179" t="s">
        <v>46</v>
      </c>
      <c r="E18" s="180" t="s">
        <v>47</v>
      </c>
      <c r="F18" s="181" t="s">
        <v>48</v>
      </c>
      <c r="G18" s="180" t="s">
        <v>49</v>
      </c>
      <c r="H18" s="181" t="s">
        <v>48</v>
      </c>
      <c r="I18" s="180" t="s">
        <v>50</v>
      </c>
      <c r="J18" s="180" t="s">
        <v>48</v>
      </c>
      <c r="K18" s="180" t="s">
        <v>51</v>
      </c>
      <c r="L18" s="180" t="s">
        <v>48</v>
      </c>
      <c r="M18" s="180" t="s">
        <v>52</v>
      </c>
      <c r="N18" s="180" t="s">
        <v>48</v>
      </c>
      <c r="O18" s="180" t="s">
        <v>61</v>
      </c>
      <c r="P18" s="180" t="s">
        <v>48</v>
      </c>
      <c r="Q18" s="180" t="s">
        <v>62</v>
      </c>
      <c r="R18" s="180" t="s">
        <v>48</v>
      </c>
      <c r="S18" s="268" t="s">
        <v>219</v>
      </c>
      <c r="T18" s="180" t="s">
        <v>53</v>
      </c>
      <c r="U18" s="180" t="s">
        <v>54</v>
      </c>
      <c r="V18" s="182"/>
      <c r="W18" s="180" t="s">
        <v>46</v>
      </c>
      <c r="X18" s="181" t="s">
        <v>6</v>
      </c>
      <c r="Y18" s="117"/>
      <c r="Z18" s="117"/>
      <c r="AA18" s="163" t="s">
        <v>13</v>
      </c>
      <c r="AB18" s="178" t="str">
        <f>Robin!U9</f>
        <v>Bayerland München 1</v>
      </c>
      <c r="AC18" s="179" t="s">
        <v>46</v>
      </c>
      <c r="AD18" s="180" t="s">
        <v>47</v>
      </c>
      <c r="AE18" s="181" t="s">
        <v>48</v>
      </c>
      <c r="AF18" s="180" t="s">
        <v>49</v>
      </c>
      <c r="AG18" s="181" t="s">
        <v>48</v>
      </c>
      <c r="AH18" s="180" t="s">
        <v>50</v>
      </c>
      <c r="AI18" s="180" t="s">
        <v>48</v>
      </c>
      <c r="AJ18" s="180" t="s">
        <v>51</v>
      </c>
      <c r="AK18" s="180" t="s">
        <v>48</v>
      </c>
      <c r="AL18" s="180" t="s">
        <v>52</v>
      </c>
      <c r="AM18" s="180" t="s">
        <v>48</v>
      </c>
      <c r="AN18" s="180" t="s">
        <v>61</v>
      </c>
      <c r="AO18" s="180" t="s">
        <v>48</v>
      </c>
      <c r="AP18" s="180" t="s">
        <v>62</v>
      </c>
      <c r="AQ18" s="180" t="s">
        <v>48</v>
      </c>
      <c r="AR18" s="268" t="s">
        <v>219</v>
      </c>
      <c r="AS18" s="180" t="s">
        <v>53</v>
      </c>
      <c r="AT18" s="180" t="s">
        <v>54</v>
      </c>
      <c r="AU18" s="182"/>
      <c r="AV18" s="180" t="s">
        <v>46</v>
      </c>
      <c r="AW18" s="181" t="s">
        <v>6</v>
      </c>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row>
    <row r="19" spans="2:49" s="183" customFormat="1" ht="15" outlineLevel="1">
      <c r="B19" s="206"/>
      <c r="C19" s="188" t="str">
        <f>Robin!C10</f>
        <v>Häringer Armin</v>
      </c>
      <c r="D19" s="184">
        <v>1</v>
      </c>
      <c r="E19" s="184">
        <v>189</v>
      </c>
      <c r="F19" s="189">
        <v>1</v>
      </c>
      <c r="G19" s="184">
        <v>166</v>
      </c>
      <c r="H19" s="189"/>
      <c r="I19" s="184">
        <v>145</v>
      </c>
      <c r="J19" s="189"/>
      <c r="K19" s="184">
        <v>187</v>
      </c>
      <c r="L19" s="189"/>
      <c r="M19" s="184">
        <v>159</v>
      </c>
      <c r="N19" s="189"/>
      <c r="O19" s="184">
        <v>188</v>
      </c>
      <c r="P19" s="189">
        <v>1</v>
      </c>
      <c r="Q19" s="184">
        <v>181</v>
      </c>
      <c r="R19" s="189"/>
      <c r="S19" s="286"/>
      <c r="T19" s="272">
        <f>SUM(E19,G19,I19,K19,M19,O19,Q19,S19)</f>
        <v>1215</v>
      </c>
      <c r="U19" s="189">
        <f>SUM(F19,H19,J19,L19,N19,P19,R19)</f>
        <v>2</v>
      </c>
      <c r="V19" s="185" t="s">
        <v>55</v>
      </c>
      <c r="W19" s="190">
        <f>COUNTIF(E19,"&gt;0")+COUNTIF(G19,"&gt;0")+COUNTIF(I19,"&gt;0")+COUNTIF(K19,"&gt;0")+COUNTIF(M19,"&gt;0")+COUNTIF(Q19,"&gt;0")+COUNTIF(O19,"&gt;0")</f>
        <v>7</v>
      </c>
      <c r="X19" s="187">
        <f>IF(COUNT(E19,G19,I19,K19,M19,O19,Q19)&gt;0,T19/COUNT(E19,G19,I19,K19,M19,O19,Q19),0)</f>
        <v>173.57142857142858</v>
      </c>
      <c r="AB19" s="188" t="str">
        <f>Robin!U10</f>
        <v>Börding Peter</v>
      </c>
      <c r="AC19" s="184">
        <v>1</v>
      </c>
      <c r="AD19" s="184">
        <v>159</v>
      </c>
      <c r="AE19" s="189"/>
      <c r="AF19" s="184">
        <v>189</v>
      </c>
      <c r="AG19" s="189"/>
      <c r="AH19" s="184">
        <v>204</v>
      </c>
      <c r="AI19" s="189">
        <v>1</v>
      </c>
      <c r="AJ19" s="184">
        <v>178</v>
      </c>
      <c r="AK19" s="189">
        <v>1</v>
      </c>
      <c r="AL19" s="184">
        <v>202</v>
      </c>
      <c r="AM19" s="189">
        <v>1</v>
      </c>
      <c r="AN19" s="184">
        <v>159</v>
      </c>
      <c r="AO19" s="189"/>
      <c r="AP19" s="184">
        <v>193</v>
      </c>
      <c r="AQ19" s="189">
        <v>1</v>
      </c>
      <c r="AR19" s="286"/>
      <c r="AS19" s="263">
        <f>SUM(AD19,AF19,AH19,AJ19,AL19,AN19,AP19,AR19)</f>
        <v>1284</v>
      </c>
      <c r="AT19" s="189">
        <f aca="true" t="shared" si="3" ref="AS19:AT23">SUM(AE19,AG19,AI19,AK19,AM19,AO19,AQ19)</f>
        <v>4</v>
      </c>
      <c r="AU19" s="185" t="s">
        <v>55</v>
      </c>
      <c r="AV19" s="190">
        <f>COUNTIF(AD19,"&gt;0")+COUNTIF(AF19,"&gt;0")+COUNTIF(AH19,"&gt;0")+COUNTIF(AJ19,"&gt;0")+COUNTIF(AL19,"&gt;0")+COUNTIF(AP19,"&gt;0")+COUNTIF(AN19,"&gt;0")</f>
        <v>7</v>
      </c>
      <c r="AW19" s="187">
        <f>IF(COUNT(AD19,AF19,AH19,AJ19,AL19,AN19,AP19)&gt;0,AS19/COUNT(AD19,AF19,AH19,AJ19,AL19,AN19,AP19),0)</f>
        <v>183.42857142857142</v>
      </c>
    </row>
    <row r="20" spans="2:50" s="183" customFormat="1" ht="15" customHeight="1" outlineLevel="1">
      <c r="B20" s="191"/>
      <c r="C20" s="188" t="str">
        <f>Robin!C11</f>
        <v>Neumann Markus</v>
      </c>
      <c r="D20" s="184">
        <v>2</v>
      </c>
      <c r="E20" s="184">
        <v>162</v>
      </c>
      <c r="F20" s="189"/>
      <c r="G20" s="184">
        <v>171</v>
      </c>
      <c r="H20" s="189"/>
      <c r="I20" s="184">
        <v>179</v>
      </c>
      <c r="J20" s="189"/>
      <c r="K20" s="184">
        <v>211</v>
      </c>
      <c r="L20" s="189">
        <v>1</v>
      </c>
      <c r="M20" s="184">
        <v>224</v>
      </c>
      <c r="N20" s="189">
        <v>1</v>
      </c>
      <c r="O20" s="184">
        <v>210</v>
      </c>
      <c r="P20" s="189">
        <v>1</v>
      </c>
      <c r="Q20" s="184">
        <v>191</v>
      </c>
      <c r="R20" s="189"/>
      <c r="S20" s="286"/>
      <c r="T20" s="272">
        <f>SUM(E20,G20,I20,K20,M20,O20,Q20,S20)</f>
        <v>1348</v>
      </c>
      <c r="U20" s="189">
        <f>SUM(F20,H20,J20,L20,N20,P20,R20)</f>
        <v>3</v>
      </c>
      <c r="V20" s="185" t="s">
        <v>55</v>
      </c>
      <c r="W20" s="190">
        <f>COUNTIF(E20,"&gt;0")+COUNTIF(G20,"&gt;0")+COUNTIF(I20,"&gt;0")+COUNTIF(K20,"&gt;0")+COUNTIF(M20,"&gt;0")+COUNTIF(Q20,"&gt;0")+COUNTIF(O20,"&gt;0")</f>
        <v>7</v>
      </c>
      <c r="X20" s="187">
        <f>IF(COUNT(E20,G20,I20,K20,M20,O20,Q20)&gt;0,T20/COUNT(E20,G20,I20,K20,M20,O20,Q20),0)</f>
        <v>192.57142857142858</v>
      </c>
      <c r="AA20" s="191"/>
      <c r="AB20" s="188" t="str">
        <f>Robin!U11</f>
        <v>Laub Harry</v>
      </c>
      <c r="AC20" s="184">
        <v>2</v>
      </c>
      <c r="AD20" s="184">
        <v>219</v>
      </c>
      <c r="AE20" s="189">
        <v>1</v>
      </c>
      <c r="AF20" s="184">
        <v>203</v>
      </c>
      <c r="AG20" s="189">
        <v>1</v>
      </c>
      <c r="AH20" s="184">
        <v>201</v>
      </c>
      <c r="AI20" s="189">
        <v>1</v>
      </c>
      <c r="AJ20" s="184">
        <v>225</v>
      </c>
      <c r="AK20" s="189">
        <v>1</v>
      </c>
      <c r="AL20" s="184">
        <v>219</v>
      </c>
      <c r="AM20" s="189">
        <v>1</v>
      </c>
      <c r="AN20" s="184">
        <v>172</v>
      </c>
      <c r="AO20" s="189"/>
      <c r="AP20" s="184">
        <v>183</v>
      </c>
      <c r="AQ20" s="189">
        <v>1</v>
      </c>
      <c r="AR20" s="286"/>
      <c r="AS20" s="184">
        <f t="shared" si="3"/>
        <v>1422</v>
      </c>
      <c r="AT20" s="189">
        <f t="shared" si="3"/>
        <v>6</v>
      </c>
      <c r="AU20" s="185" t="s">
        <v>55</v>
      </c>
      <c r="AV20" s="190">
        <f>COUNTIF(AD20,"&gt;0")+COUNTIF(AF20,"&gt;0")+COUNTIF(AH20,"&gt;0")+COUNTIF(AJ20,"&gt;0")+COUNTIF(AL20,"&gt;0")+COUNTIF(AP20,"&gt;0")+COUNTIF(AN20,"&gt;0")</f>
        <v>7</v>
      </c>
      <c r="AW20" s="187">
        <f>IF(COUNT(AD20,AF20,AH20,AJ20,AL20,AN20,AP20)&gt;0,AS20/COUNT(AD20,AF20,AH20,AJ20,AL20,AN20,AP20),0)</f>
        <v>203.14285714285714</v>
      </c>
      <c r="AX20" s="167"/>
    </row>
    <row r="21" spans="2:50" s="183" customFormat="1" ht="15" customHeight="1" outlineLevel="1">
      <c r="B21" s="191"/>
      <c r="C21" s="188" t="str">
        <f>Robin!C12</f>
        <v>Brodowsky Jan</v>
      </c>
      <c r="D21" s="184">
        <v>3</v>
      </c>
      <c r="E21" s="184">
        <v>210</v>
      </c>
      <c r="F21" s="189"/>
      <c r="G21" s="184">
        <v>214</v>
      </c>
      <c r="H21" s="189">
        <v>1</v>
      </c>
      <c r="I21" s="184">
        <v>181</v>
      </c>
      <c r="J21" s="189">
        <v>1</v>
      </c>
      <c r="K21" s="184">
        <v>207</v>
      </c>
      <c r="L21" s="189">
        <v>1</v>
      </c>
      <c r="M21" s="184">
        <v>191</v>
      </c>
      <c r="N21" s="189">
        <v>1</v>
      </c>
      <c r="O21" s="184">
        <v>213</v>
      </c>
      <c r="P21" s="189">
        <v>1</v>
      </c>
      <c r="Q21" s="184">
        <v>191</v>
      </c>
      <c r="R21" s="189"/>
      <c r="S21" s="286"/>
      <c r="T21" s="272">
        <f>SUM(E21,G21,I21,K21,M21,O21,Q21,S21)</f>
        <v>1407</v>
      </c>
      <c r="U21" s="189">
        <f>SUM(F21,H21,J21,L21,N21,P21,R21)</f>
        <v>5</v>
      </c>
      <c r="V21" s="185" t="s">
        <v>55</v>
      </c>
      <c r="W21" s="190">
        <f>COUNTIF(E21,"&gt;0")+COUNTIF(G21,"&gt;0")+COUNTIF(I21,"&gt;0")+COUNTIF(K21,"&gt;0")+COUNTIF(M21,"&gt;0")+COUNTIF(Q21,"&gt;0")+COUNTIF(O21,"&gt;0")</f>
        <v>7</v>
      </c>
      <c r="X21" s="187">
        <f>IF(COUNT(E21,G21,I21,K21,M21,O21,Q21)&gt;0,T21/COUNT(E21,G21,I21,K21,M21,O21,Q21),0)</f>
        <v>201</v>
      </c>
      <c r="AA21" s="191"/>
      <c r="AB21" s="188" t="str">
        <f>Robin!U12</f>
        <v>Groll Alex</v>
      </c>
      <c r="AC21" s="184">
        <v>3</v>
      </c>
      <c r="AD21" s="184">
        <v>193</v>
      </c>
      <c r="AE21" s="189">
        <v>1</v>
      </c>
      <c r="AF21" s="184">
        <v>193</v>
      </c>
      <c r="AG21" s="189"/>
      <c r="AH21" s="184">
        <v>165</v>
      </c>
      <c r="AI21" s="189"/>
      <c r="AJ21" s="184">
        <v>203</v>
      </c>
      <c r="AK21" s="189">
        <v>1</v>
      </c>
      <c r="AL21" s="184">
        <v>202</v>
      </c>
      <c r="AM21" s="189">
        <v>1</v>
      </c>
      <c r="AN21" s="184">
        <v>237</v>
      </c>
      <c r="AO21" s="189">
        <v>1</v>
      </c>
      <c r="AP21" s="184">
        <v>212</v>
      </c>
      <c r="AQ21" s="189">
        <v>1</v>
      </c>
      <c r="AR21" s="286"/>
      <c r="AS21" s="184">
        <f t="shared" si="3"/>
        <v>1405</v>
      </c>
      <c r="AT21" s="189">
        <f t="shared" si="3"/>
        <v>5</v>
      </c>
      <c r="AU21" s="185" t="s">
        <v>55</v>
      </c>
      <c r="AV21" s="190">
        <f>COUNTIF(AD21,"&gt;0")+COUNTIF(AF21,"&gt;0")+COUNTIF(AH21,"&gt;0")+COUNTIF(AJ21,"&gt;0")+COUNTIF(AL21,"&gt;0")+COUNTIF(AP21,"&gt;0")+COUNTIF(AN21,"&gt;0")</f>
        <v>7</v>
      </c>
      <c r="AW21" s="187">
        <f>IF(COUNT(AD21,AF21,AH21,AJ21,AL21,AN21,AP21)&gt;0,AS21/COUNT(AD21,AF21,AH21,AJ21,AL21,AN21,AP21),0)</f>
        <v>200.71428571428572</v>
      </c>
      <c r="AX21" s="117"/>
    </row>
    <row r="22" spans="2:63" s="183" customFormat="1" ht="15" customHeight="1" outlineLevel="1">
      <c r="B22" s="191"/>
      <c r="C22" s="188">
        <f>Robin!C13</f>
        <v>0</v>
      </c>
      <c r="D22" s="184">
        <v>4</v>
      </c>
      <c r="E22" s="184"/>
      <c r="F22" s="189"/>
      <c r="G22" s="184"/>
      <c r="H22" s="189"/>
      <c r="I22" s="184"/>
      <c r="J22" s="189"/>
      <c r="K22" s="184"/>
      <c r="L22" s="189"/>
      <c r="M22" s="184"/>
      <c r="N22" s="189"/>
      <c r="O22" s="184"/>
      <c r="P22" s="189"/>
      <c r="Q22" s="184"/>
      <c r="R22" s="189"/>
      <c r="S22" s="286"/>
      <c r="T22" s="272">
        <f>SUM(E22,G22,I22,K22,M22,O22,Q22,S22)</f>
        <v>0</v>
      </c>
      <c r="U22" s="189">
        <f>SUM(F22,H22,J22,L22,N22,P22,R22)</f>
        <v>0</v>
      </c>
      <c r="V22" s="185" t="s">
        <v>55</v>
      </c>
      <c r="W22" s="190">
        <f>COUNTIF(E22,"&gt;0")+COUNTIF(G22,"&gt;0")+COUNTIF(I22,"&gt;0")+COUNTIF(K22,"&gt;0")+COUNTIF(M22,"&gt;0")+COUNTIF(Q22,"&gt;0")+COUNTIF(O22,"&gt;0")</f>
        <v>0</v>
      </c>
      <c r="X22" s="187">
        <f>IF(COUNT(E22,G22,I22,K22,M22)&gt;0,T22/COUNT(E22,G22,I22,K22,M22),0)</f>
        <v>0</v>
      </c>
      <c r="AA22" s="191"/>
      <c r="AB22" s="188" t="str">
        <f>Robin!U13</f>
        <v>Erber Phips</v>
      </c>
      <c r="AC22" s="184">
        <v>4</v>
      </c>
      <c r="AD22" s="184"/>
      <c r="AE22" s="189"/>
      <c r="AF22" s="184"/>
      <c r="AG22" s="189"/>
      <c r="AH22" s="184"/>
      <c r="AI22" s="189"/>
      <c r="AJ22" s="184"/>
      <c r="AK22" s="189"/>
      <c r="AL22" s="184"/>
      <c r="AM22" s="189"/>
      <c r="AN22" s="184"/>
      <c r="AO22" s="189"/>
      <c r="AP22" s="184"/>
      <c r="AQ22" s="189"/>
      <c r="AR22" s="286"/>
      <c r="AS22" s="184">
        <f t="shared" si="3"/>
        <v>0</v>
      </c>
      <c r="AT22" s="189">
        <f t="shared" si="3"/>
        <v>0</v>
      </c>
      <c r="AU22" s="185" t="s">
        <v>55</v>
      </c>
      <c r="AV22" s="190">
        <f>COUNTIF(AD22,"&gt;0")+COUNTIF(AF22,"&gt;0")+COUNTIF(AH22,"&gt;0")+COUNTIF(AJ22,"&gt;0")+COUNTIF(AL22,"&gt;0")+COUNTIF(AP22,"&gt;0")+COUNTIF(AN22,"&gt;0")</f>
        <v>0</v>
      </c>
      <c r="AW22" s="187">
        <f>IF(COUNT(AD22,AF22,AH22,AJ22,AL22)&gt;0,AS22/COUNT(AD22,AF22,AH22,AJ22,AL22),0)</f>
        <v>0</v>
      </c>
      <c r="AY22" s="167"/>
      <c r="AZ22" s="167"/>
      <c r="BA22" s="167"/>
      <c r="BB22" s="167"/>
      <c r="BC22" s="17"/>
      <c r="BD22" s="17"/>
      <c r="BE22" s="17"/>
      <c r="BF22" s="17"/>
      <c r="BG22" s="17"/>
      <c r="BH22" s="17"/>
      <c r="BI22" s="17"/>
      <c r="BJ22" s="17"/>
      <c r="BK22" s="17"/>
    </row>
    <row r="23" spans="2:63" s="183" customFormat="1" ht="15" customHeight="1" outlineLevel="1">
      <c r="B23" s="191"/>
      <c r="C23" s="188">
        <f>Robin!C14</f>
        <v>0</v>
      </c>
      <c r="D23" s="184">
        <v>5</v>
      </c>
      <c r="E23" s="184"/>
      <c r="F23" s="189"/>
      <c r="G23" s="184"/>
      <c r="H23" s="189"/>
      <c r="I23" s="184"/>
      <c r="J23" s="189"/>
      <c r="K23" s="184"/>
      <c r="L23" s="189"/>
      <c r="M23" s="184"/>
      <c r="N23" s="189"/>
      <c r="O23" s="184"/>
      <c r="P23" s="189"/>
      <c r="Q23" s="184"/>
      <c r="R23" s="189"/>
      <c r="S23" s="286"/>
      <c r="T23" s="272">
        <f>SUM(E23,G23,I23,K23,M23,O23,Q23,S23)</f>
        <v>0</v>
      </c>
      <c r="U23" s="189">
        <f>SUM(F23,H23,J23,L23,N23,P23,R23)</f>
        <v>0</v>
      </c>
      <c r="V23" s="185" t="s">
        <v>55</v>
      </c>
      <c r="W23" s="190">
        <f>COUNTIF(E23,"&gt;0")+COUNTIF(G23,"&gt;0")+COUNTIF(I23,"&gt;0")+COUNTIF(K23,"&gt;0")+COUNTIF(M23,"&gt;0")+COUNTIF(Q23,"&gt;0")+COUNTIF(O23,"&gt;0")</f>
        <v>0</v>
      </c>
      <c r="X23" s="187">
        <f>IF(COUNT(E23,G23,I23,K23,M23)&gt;0,T23/COUNT(E23,G23,I23,K23,M23),0)</f>
        <v>0</v>
      </c>
      <c r="AA23" s="191"/>
      <c r="AB23" s="188" t="str">
        <f>Robin!U14</f>
        <v>Gehweiler Manuel</v>
      </c>
      <c r="AC23" s="184">
        <v>5</v>
      </c>
      <c r="AD23" s="184"/>
      <c r="AE23" s="189"/>
      <c r="AF23" s="184"/>
      <c r="AG23" s="189"/>
      <c r="AH23" s="184"/>
      <c r="AI23" s="189"/>
      <c r="AJ23" s="184"/>
      <c r="AK23" s="189"/>
      <c r="AL23" s="184"/>
      <c r="AM23" s="189"/>
      <c r="AN23" s="184"/>
      <c r="AO23" s="189"/>
      <c r="AP23" s="184"/>
      <c r="AQ23" s="189"/>
      <c r="AR23" s="286"/>
      <c r="AS23" s="184">
        <f t="shared" si="3"/>
        <v>0</v>
      </c>
      <c r="AT23" s="189">
        <f>SUM(AE23,AG23,AI23,AK23,AM23,AO23,AQ23)</f>
        <v>0</v>
      </c>
      <c r="AU23" s="185" t="s">
        <v>55</v>
      </c>
      <c r="AV23" s="190">
        <f>COUNTIF(AD23,"&gt;0")+COUNTIF(AF23,"&gt;0")+COUNTIF(AH23,"&gt;0")+COUNTIF(AJ23,"&gt;0")+COUNTIF(AL23,"&gt;0")+COUNTIF(AP23,"&gt;0")+COUNTIF(AN23,"&gt;0")</f>
        <v>0</v>
      </c>
      <c r="AW23" s="187">
        <f>IF(COUNT(AD23,AF23,AH23,AJ23,AL23)&gt;0,AS23/COUNT(AD23,AF23,AH23,AJ23,AL23),0)</f>
        <v>0</v>
      </c>
      <c r="AY23" s="167"/>
      <c r="AZ23" s="167"/>
      <c r="BA23" s="167"/>
      <c r="BB23" s="167"/>
      <c r="BC23" s="17"/>
      <c r="BD23" s="17"/>
      <c r="BE23" s="17"/>
      <c r="BF23" s="17"/>
      <c r="BG23" s="17"/>
      <c r="BH23" s="17"/>
      <c r="BI23" s="17"/>
      <c r="BJ23" s="17"/>
      <c r="BK23" s="17"/>
    </row>
    <row r="24" spans="2:63" s="183" customFormat="1" ht="7.5" customHeight="1" outlineLevel="1">
      <c r="B24" s="191"/>
      <c r="C24" s="188"/>
      <c r="D24" s="184"/>
      <c r="E24" s="184"/>
      <c r="F24" s="189"/>
      <c r="G24" s="184"/>
      <c r="H24" s="189"/>
      <c r="I24" s="184"/>
      <c r="J24" s="192"/>
      <c r="K24" s="184"/>
      <c r="L24" s="192"/>
      <c r="M24" s="184"/>
      <c r="N24" s="192"/>
      <c r="O24" s="184"/>
      <c r="P24" s="192"/>
      <c r="Q24" s="184"/>
      <c r="R24" s="192"/>
      <c r="S24" s="269"/>
      <c r="T24" s="184"/>
      <c r="U24" s="192"/>
      <c r="V24" s="185"/>
      <c r="W24" s="186"/>
      <c r="X24" s="187"/>
      <c r="AA24" s="191"/>
      <c r="AB24" s="188"/>
      <c r="AC24" s="184"/>
      <c r="AD24" s="184"/>
      <c r="AE24" s="189"/>
      <c r="AF24" s="184"/>
      <c r="AG24" s="189"/>
      <c r="AH24" s="184"/>
      <c r="AI24" s="192"/>
      <c r="AJ24" s="184"/>
      <c r="AK24" s="192"/>
      <c r="AL24" s="184"/>
      <c r="AM24" s="192"/>
      <c r="AN24" s="184"/>
      <c r="AO24" s="192"/>
      <c r="AP24" s="184"/>
      <c r="AQ24" s="192"/>
      <c r="AR24" s="269"/>
      <c r="AS24" s="184"/>
      <c r="AT24" s="192"/>
      <c r="AU24" s="185"/>
      <c r="AV24" s="186"/>
      <c r="AW24" s="187"/>
      <c r="AY24" s="117"/>
      <c r="AZ24" s="117"/>
      <c r="BA24" s="117"/>
      <c r="BB24" s="117"/>
      <c r="BC24" s="17"/>
      <c r="BD24" s="17"/>
      <c r="BE24" s="17"/>
      <c r="BF24" s="17"/>
      <c r="BG24" s="17"/>
      <c r="BH24" s="17"/>
      <c r="BI24" s="17"/>
      <c r="BJ24" s="17"/>
      <c r="BK24" s="17"/>
    </row>
    <row r="25" spans="2:89" s="183" customFormat="1" ht="15" customHeight="1" outlineLevel="1">
      <c r="B25" s="191"/>
      <c r="C25" s="215" t="s">
        <v>69</v>
      </c>
      <c r="D25" s="184"/>
      <c r="E25" s="193">
        <f aca="true" t="shared" si="4" ref="E25:R25">SUM(E19:E23)</f>
        <v>561</v>
      </c>
      <c r="F25" s="189">
        <f t="shared" si="4"/>
        <v>1</v>
      </c>
      <c r="G25" s="193">
        <f t="shared" si="4"/>
        <v>551</v>
      </c>
      <c r="H25" s="189">
        <f t="shared" si="4"/>
        <v>1</v>
      </c>
      <c r="I25" s="193">
        <f t="shared" si="4"/>
        <v>505</v>
      </c>
      <c r="J25" s="189">
        <f t="shared" si="4"/>
        <v>1</v>
      </c>
      <c r="K25" s="193">
        <f t="shared" si="4"/>
        <v>605</v>
      </c>
      <c r="L25" s="189">
        <f t="shared" si="4"/>
        <v>2</v>
      </c>
      <c r="M25" s="193">
        <f t="shared" si="4"/>
        <v>574</v>
      </c>
      <c r="N25" s="189">
        <f t="shared" si="4"/>
        <v>2</v>
      </c>
      <c r="O25" s="193">
        <f t="shared" si="4"/>
        <v>611</v>
      </c>
      <c r="P25" s="189">
        <f t="shared" si="4"/>
        <v>3</v>
      </c>
      <c r="Q25" s="193">
        <f t="shared" si="4"/>
        <v>563</v>
      </c>
      <c r="R25" s="189">
        <f t="shared" si="4"/>
        <v>0</v>
      </c>
      <c r="S25" s="269"/>
      <c r="T25" s="193">
        <f>SUM(T19:T23)</f>
        <v>3970</v>
      </c>
      <c r="U25" s="189">
        <f>SUM(F25,H25,J25,L25,N25,P25,R25)</f>
        <v>10</v>
      </c>
      <c r="V25" s="185"/>
      <c r="W25" s="194">
        <f>SUM(W19:W23)</f>
        <v>21</v>
      </c>
      <c r="X25" s="195">
        <f>IF(COUNT(E19:E23,G19:G23,I19:I23,K19:K23,M19:M23,O19:O23,Q19:Q23)&gt;0,T25/COUNT(E19:E23,G19:G23,I19:I23,K19:K23,M19:M23,O19:O23,Q19:Q23),0)</f>
        <v>189.04761904761904</v>
      </c>
      <c r="AA25" s="191"/>
      <c r="AB25" s="215" t="s">
        <v>69</v>
      </c>
      <c r="AC25" s="184"/>
      <c r="AD25" s="193">
        <f aca="true" t="shared" si="5" ref="AD25:AQ25">SUM(AD19:AD23)</f>
        <v>571</v>
      </c>
      <c r="AE25" s="189">
        <f t="shared" si="5"/>
        <v>2</v>
      </c>
      <c r="AF25" s="193">
        <f t="shared" si="5"/>
        <v>585</v>
      </c>
      <c r="AG25" s="189">
        <f t="shared" si="5"/>
        <v>1</v>
      </c>
      <c r="AH25" s="193">
        <f t="shared" si="5"/>
        <v>570</v>
      </c>
      <c r="AI25" s="189">
        <f t="shared" si="5"/>
        <v>2</v>
      </c>
      <c r="AJ25" s="193">
        <f t="shared" si="5"/>
        <v>606</v>
      </c>
      <c r="AK25" s="189">
        <f t="shared" si="5"/>
        <v>3</v>
      </c>
      <c r="AL25" s="193">
        <f t="shared" si="5"/>
        <v>623</v>
      </c>
      <c r="AM25" s="189">
        <f t="shared" si="5"/>
        <v>3</v>
      </c>
      <c r="AN25" s="193">
        <f t="shared" si="5"/>
        <v>568</v>
      </c>
      <c r="AO25" s="189">
        <f t="shared" si="5"/>
        <v>1</v>
      </c>
      <c r="AP25" s="193">
        <f t="shared" si="5"/>
        <v>588</v>
      </c>
      <c r="AQ25" s="189">
        <f t="shared" si="5"/>
        <v>3</v>
      </c>
      <c r="AR25" s="269"/>
      <c r="AS25" s="193">
        <f>SUM(AS19:AS23)</f>
        <v>4111</v>
      </c>
      <c r="AT25" s="189">
        <f>SUM(AE25,AG25,AI25,AK25,AM25,AO25,AQ25)</f>
        <v>15</v>
      </c>
      <c r="AU25" s="185"/>
      <c r="AV25" s="194">
        <f>SUM(AV19:AV23)</f>
        <v>21</v>
      </c>
      <c r="AW25" s="195">
        <f>IF(COUNT(AD19:AD23,AF19:AF23,AH19:AH23,AJ19:AJ23,AL19:AL23,AN19:AN23,AP19:AP23)&gt;0,AS25/COUNT(AD19:AD23,AF19:AF23,AH19:AH23,AJ19:AJ23,AL19:AL23,AN19:AN23,AP19:AP23),0)</f>
        <v>195.76190476190476</v>
      </c>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row>
    <row r="26" spans="2:89" s="183" customFormat="1" ht="15" customHeight="1" outlineLevel="1">
      <c r="B26" s="191"/>
      <c r="C26" s="215" t="s">
        <v>70</v>
      </c>
      <c r="D26" s="184"/>
      <c r="E26" s="180" t="s">
        <v>56</v>
      </c>
      <c r="F26" s="199">
        <f>IF(E25&gt;E69,2,IF(E25&lt;E69,0,1))*SIGN(E25)</f>
        <v>0</v>
      </c>
      <c r="G26" s="180" t="s">
        <v>60</v>
      </c>
      <c r="H26" s="199">
        <f>IF(G25&gt;G47,2,IF(G25&lt;G47,0,1))*SIGN(G25)</f>
        <v>0</v>
      </c>
      <c r="I26" s="180" t="s">
        <v>57</v>
      </c>
      <c r="J26" s="199">
        <f>IF(I25&gt;I14,2,IF(I25&lt;I14,0,1))*SIGN(I25)</f>
        <v>2</v>
      </c>
      <c r="K26" s="180" t="s">
        <v>63</v>
      </c>
      <c r="L26" s="199">
        <f>IF(K25&gt;K91,2,IF(K25&lt;K91,0,1))*SIGN(K25)</f>
        <v>2</v>
      </c>
      <c r="M26" s="180" t="s">
        <v>58</v>
      </c>
      <c r="N26" s="199">
        <f>IF(M25&gt;M36,2,IF(M25&lt;M36,0,1))*SIGN(M25)</f>
        <v>2</v>
      </c>
      <c r="O26" s="180" t="s">
        <v>65</v>
      </c>
      <c r="P26" s="199">
        <f>IF(O25&gt;O58,2,IF(O25&lt;O58,0,1))*SIGN(O25)</f>
        <v>2</v>
      </c>
      <c r="Q26" s="180" t="s">
        <v>64</v>
      </c>
      <c r="R26" s="199">
        <f>IF(Q25&gt;Q80,2,IF(Q25&lt;Q80,0,1))*SIGN(Q25)</f>
        <v>0</v>
      </c>
      <c r="S26" s="270"/>
      <c r="T26" s="184"/>
      <c r="U26" s="196">
        <f>SUM(F26,H26,J26,L26,N26,P26:R26)</f>
        <v>8</v>
      </c>
      <c r="V26" s="185"/>
      <c r="W26" s="186"/>
      <c r="X26" s="187"/>
      <c r="AA26" s="191"/>
      <c r="AB26" s="215" t="s">
        <v>70</v>
      </c>
      <c r="AC26" s="184"/>
      <c r="AD26" s="180" t="s">
        <v>56</v>
      </c>
      <c r="AE26" s="199">
        <f>IF(AD25&gt;AD69,2,IF(AD25&lt;AD69,0,1))*SIGN(AD25)</f>
        <v>0</v>
      </c>
      <c r="AF26" s="180" t="s">
        <v>60</v>
      </c>
      <c r="AG26" s="199">
        <f>IF(AF25&gt;AF47,2,IF(AF25&lt;AF47,0,1))*SIGN(AF25)</f>
        <v>0</v>
      </c>
      <c r="AH26" s="180" t="s">
        <v>57</v>
      </c>
      <c r="AI26" s="199">
        <f>IF(AH25&gt;AH14,2,IF(AH25&lt;AH14,0,1))*SIGN(AH25)</f>
        <v>2</v>
      </c>
      <c r="AJ26" s="180" t="s">
        <v>63</v>
      </c>
      <c r="AK26" s="199">
        <f>IF(AJ25&gt;AJ91,2,IF(AJ25&lt;AJ91,0,1))*SIGN(AJ25)</f>
        <v>2</v>
      </c>
      <c r="AL26" s="180" t="s">
        <v>58</v>
      </c>
      <c r="AM26" s="199">
        <f>IF(AL25&gt;AL36,2,IF(AL25&lt;AL36,0,1))*SIGN(AL25)</f>
        <v>2</v>
      </c>
      <c r="AN26" s="180" t="s">
        <v>65</v>
      </c>
      <c r="AO26" s="199">
        <f>IF(AN25&gt;AN58,2,IF(AN25&lt;AN58,0,1))*SIGN(AN25)</f>
        <v>0</v>
      </c>
      <c r="AP26" s="180" t="s">
        <v>64</v>
      </c>
      <c r="AQ26" s="199">
        <f>IF(AP25&gt;AP80,2,IF(AP25&lt;AP80,0,1))*SIGN(AP25)</f>
        <v>2</v>
      </c>
      <c r="AR26" s="270"/>
      <c r="AS26" s="184"/>
      <c r="AT26" s="196">
        <f>SUM(AE26,AG26,AI26,AK26,AM26,AO26:AQ26)</f>
        <v>8</v>
      </c>
      <c r="AU26" s="185"/>
      <c r="AV26" s="186"/>
      <c r="AW26" s="18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row>
    <row r="27" spans="2:49" s="183" customFormat="1" ht="15" customHeight="1" thickBot="1">
      <c r="B27" s="191"/>
      <c r="C27" s="215" t="s">
        <v>66</v>
      </c>
      <c r="D27" s="184"/>
      <c r="E27" s="184"/>
      <c r="F27" s="189">
        <f>SUM(F25+F26)</f>
        <v>1</v>
      </c>
      <c r="G27" s="184"/>
      <c r="H27" s="189">
        <f>SUM(H25+H26)</f>
        <v>1</v>
      </c>
      <c r="I27" s="184"/>
      <c r="J27" s="189">
        <f>SUM(J25+J26)</f>
        <v>3</v>
      </c>
      <c r="K27" s="184"/>
      <c r="L27" s="189">
        <f>SUM(L25+L26)</f>
        <v>4</v>
      </c>
      <c r="M27" s="184"/>
      <c r="N27" s="189">
        <f>SUM(N25+N26)</f>
        <v>4</v>
      </c>
      <c r="O27" s="184"/>
      <c r="P27" s="189">
        <f>SUM(P25+P26)</f>
        <v>5</v>
      </c>
      <c r="Q27" s="184"/>
      <c r="R27" s="189">
        <f>SUM(R25+R26)</f>
        <v>0</v>
      </c>
      <c r="S27" s="269"/>
      <c r="T27" s="184"/>
      <c r="U27" s="196">
        <f>SUM(U25+U26)</f>
        <v>18</v>
      </c>
      <c r="V27" s="185"/>
      <c r="W27" s="186"/>
      <c r="X27" s="187"/>
      <c r="AA27" s="191"/>
      <c r="AB27" s="215" t="s">
        <v>66</v>
      </c>
      <c r="AC27" s="184"/>
      <c r="AD27" s="184"/>
      <c r="AE27" s="189">
        <f>SUM(AE25+AE26)</f>
        <v>2</v>
      </c>
      <c r="AF27" s="184"/>
      <c r="AG27" s="189">
        <f>SUM(AG25+AG26)</f>
        <v>1</v>
      </c>
      <c r="AH27" s="184"/>
      <c r="AI27" s="189">
        <f>SUM(AI25+AI26)</f>
        <v>4</v>
      </c>
      <c r="AJ27" s="184"/>
      <c r="AK27" s="189">
        <f>SUM(AK25+AK26)</f>
        <v>5</v>
      </c>
      <c r="AL27" s="184"/>
      <c r="AM27" s="189">
        <f>SUM(AM25+AM26)</f>
        <v>5</v>
      </c>
      <c r="AN27" s="184"/>
      <c r="AO27" s="189">
        <f>SUM(AO25+AO26)</f>
        <v>1</v>
      </c>
      <c r="AP27" s="184"/>
      <c r="AQ27" s="189">
        <f>SUM(AQ25+AQ26)</f>
        <v>5</v>
      </c>
      <c r="AR27" s="269"/>
      <c r="AS27" s="184"/>
      <c r="AT27" s="196">
        <f>SUM(AT25+AT26)</f>
        <v>23</v>
      </c>
      <c r="AU27" s="185"/>
      <c r="AV27" s="186"/>
      <c r="AW27" s="187"/>
    </row>
    <row r="28" spans="1:89" s="17" customFormat="1" ht="7.5" customHeight="1" outlineLevel="1" thickTop="1">
      <c r="A28"/>
      <c r="B28" s="200"/>
      <c r="C28" s="39"/>
      <c r="D28" s="40"/>
      <c r="E28" s="26"/>
      <c r="F28" s="168"/>
      <c r="G28" s="25"/>
      <c r="H28" s="168"/>
      <c r="I28" s="26"/>
      <c r="J28" s="25"/>
      <c r="K28" s="25"/>
      <c r="L28" s="25"/>
      <c r="M28" s="25"/>
      <c r="N28" s="25"/>
      <c r="O28" s="25"/>
      <c r="P28" s="25"/>
      <c r="Q28" s="25"/>
      <c r="R28" s="25"/>
      <c r="S28" s="265"/>
      <c r="T28" s="25"/>
      <c r="U28" s="25"/>
      <c r="V28" s="169"/>
      <c r="W28" s="169"/>
      <c r="X28" s="170"/>
      <c r="Y28" s="167"/>
      <c r="Z28" s="167"/>
      <c r="AA28" s="39"/>
      <c r="AB28" s="39"/>
      <c r="AC28" s="40"/>
      <c r="AD28" s="26"/>
      <c r="AE28" s="168"/>
      <c r="AF28" s="25"/>
      <c r="AG28" s="168"/>
      <c r="AH28" s="26"/>
      <c r="AI28" s="25"/>
      <c r="AJ28" s="25"/>
      <c r="AK28" s="25"/>
      <c r="AL28" s="25"/>
      <c r="AM28" s="25"/>
      <c r="AN28" s="25"/>
      <c r="AO28" s="25"/>
      <c r="AP28" s="25"/>
      <c r="AQ28" s="25"/>
      <c r="AR28" s="265"/>
      <c r="AS28" s="25"/>
      <c r="AT28" s="25"/>
      <c r="AU28" s="169"/>
      <c r="AV28" s="169"/>
      <c r="AW28" s="170"/>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row>
    <row r="29" spans="1:89" s="17" customFormat="1" ht="24.75" customHeight="1" outlineLevel="1">
      <c r="A29"/>
      <c r="B29" s="163" t="s">
        <v>14</v>
      </c>
      <c r="C29" s="178" t="str">
        <f>Robin!C15</f>
        <v>Tiger Augsburg 2</v>
      </c>
      <c r="D29" s="179" t="s">
        <v>46</v>
      </c>
      <c r="E29" s="180" t="s">
        <v>47</v>
      </c>
      <c r="F29" s="181" t="s">
        <v>48</v>
      </c>
      <c r="G29" s="180" t="s">
        <v>49</v>
      </c>
      <c r="H29" s="181" t="s">
        <v>48</v>
      </c>
      <c r="I29" s="180" t="s">
        <v>50</v>
      </c>
      <c r="J29" s="180" t="s">
        <v>48</v>
      </c>
      <c r="K29" s="180" t="s">
        <v>51</v>
      </c>
      <c r="L29" s="180" t="s">
        <v>48</v>
      </c>
      <c r="M29" s="180" t="s">
        <v>52</v>
      </c>
      <c r="N29" s="180" t="s">
        <v>48</v>
      </c>
      <c r="O29" s="180" t="s">
        <v>61</v>
      </c>
      <c r="P29" s="180" t="s">
        <v>48</v>
      </c>
      <c r="Q29" s="180" t="s">
        <v>62</v>
      </c>
      <c r="R29" s="180" t="s">
        <v>48</v>
      </c>
      <c r="S29" s="268" t="s">
        <v>219</v>
      </c>
      <c r="T29" s="180" t="s">
        <v>53</v>
      </c>
      <c r="U29" s="180" t="s">
        <v>54</v>
      </c>
      <c r="V29" s="182"/>
      <c r="W29" s="180" t="s">
        <v>46</v>
      </c>
      <c r="X29" s="181" t="s">
        <v>6</v>
      </c>
      <c r="Y29" s="117"/>
      <c r="Z29" s="117"/>
      <c r="AA29" s="163" t="s">
        <v>14</v>
      </c>
      <c r="AB29" s="178" t="str">
        <f>Robin!U15</f>
        <v>Highroller Rosenheim 2</v>
      </c>
      <c r="AC29" s="179" t="s">
        <v>46</v>
      </c>
      <c r="AD29" s="180" t="s">
        <v>47</v>
      </c>
      <c r="AE29" s="181" t="s">
        <v>48</v>
      </c>
      <c r="AF29" s="180" t="s">
        <v>49</v>
      </c>
      <c r="AG29" s="181" t="s">
        <v>48</v>
      </c>
      <c r="AH29" s="180" t="s">
        <v>50</v>
      </c>
      <c r="AI29" s="180" t="s">
        <v>48</v>
      </c>
      <c r="AJ29" s="180" t="s">
        <v>51</v>
      </c>
      <c r="AK29" s="180" t="s">
        <v>48</v>
      </c>
      <c r="AL29" s="180" t="s">
        <v>52</v>
      </c>
      <c r="AM29" s="180" t="s">
        <v>48</v>
      </c>
      <c r="AN29" s="180" t="s">
        <v>61</v>
      </c>
      <c r="AO29" s="180" t="s">
        <v>48</v>
      </c>
      <c r="AP29" s="180" t="s">
        <v>62</v>
      </c>
      <c r="AQ29" s="180" t="s">
        <v>48</v>
      </c>
      <c r="AR29" s="268" t="s">
        <v>219</v>
      </c>
      <c r="AS29" s="180" t="s">
        <v>53</v>
      </c>
      <c r="AT29" s="180" t="s">
        <v>54</v>
      </c>
      <c r="AU29" s="182"/>
      <c r="AV29" s="180" t="s">
        <v>46</v>
      </c>
      <c r="AW29" s="181" t="s">
        <v>6</v>
      </c>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row>
    <row r="30" spans="2:49" s="183" customFormat="1" ht="15" outlineLevel="1">
      <c r="B30" s="206"/>
      <c r="C30" s="188" t="str">
        <f>Robin!C16</f>
        <v>Fitz Cosima</v>
      </c>
      <c r="D30" s="184">
        <v>1</v>
      </c>
      <c r="E30" s="184">
        <v>179</v>
      </c>
      <c r="F30" s="184">
        <v>1</v>
      </c>
      <c r="G30" s="184">
        <v>235</v>
      </c>
      <c r="H30" s="189">
        <v>1</v>
      </c>
      <c r="I30" s="184">
        <v>180</v>
      </c>
      <c r="J30" s="189"/>
      <c r="K30" s="184">
        <v>174</v>
      </c>
      <c r="L30" s="189"/>
      <c r="M30" s="184">
        <v>186</v>
      </c>
      <c r="N30" s="189">
        <v>1</v>
      </c>
      <c r="O30" s="184">
        <v>160</v>
      </c>
      <c r="P30" s="189"/>
      <c r="Q30" s="184">
        <v>191</v>
      </c>
      <c r="R30" s="189"/>
      <c r="S30" s="286"/>
      <c r="T30" s="272">
        <f>SUM(E30,G30,I30,K30,M30,O30,Q30,S30)</f>
        <v>1305</v>
      </c>
      <c r="U30" s="189">
        <f>SUM(F30,H30,J30,L30,N30,P30,R30)</f>
        <v>3</v>
      </c>
      <c r="V30" s="185" t="s">
        <v>55</v>
      </c>
      <c r="W30" s="190">
        <f>COUNTIF(E30,"&gt;0")+COUNTIF(G30,"&gt;0")+COUNTIF(I30,"&gt;0")+COUNTIF(K30,"&gt;0")+COUNTIF(M30,"&gt;0")+COUNTIF(Q30,"&gt;0")+COUNTIF(O30,"&gt;0")</f>
        <v>7</v>
      </c>
      <c r="X30" s="187">
        <f>IF(COUNT(E30,G30,I30,K30,M30,O30,Q30)&gt;0,T30/COUNT(E30,G30,I30,K30,M30,O30,Q30),0)</f>
        <v>186.42857142857142</v>
      </c>
      <c r="AB30" s="188" t="str">
        <f>Robin!U16</f>
        <v>Schanze Rene</v>
      </c>
      <c r="AC30" s="184">
        <v>1</v>
      </c>
      <c r="AD30" s="184">
        <v>166</v>
      </c>
      <c r="AE30" s="189">
        <v>1</v>
      </c>
      <c r="AF30" s="184">
        <v>180</v>
      </c>
      <c r="AG30" s="189"/>
      <c r="AH30" s="184">
        <v>179</v>
      </c>
      <c r="AI30" s="189"/>
      <c r="AJ30" s="184">
        <v>140</v>
      </c>
      <c r="AK30" s="189"/>
      <c r="AL30" s="184">
        <v>157</v>
      </c>
      <c r="AM30" s="189"/>
      <c r="AN30" s="184">
        <v>156</v>
      </c>
      <c r="AO30" s="189">
        <v>1</v>
      </c>
      <c r="AP30" s="184">
        <v>192</v>
      </c>
      <c r="AQ30" s="189">
        <v>1</v>
      </c>
      <c r="AR30" s="286"/>
      <c r="AS30" s="263">
        <f>SUM(AD30,AF30,AH30,AJ30,AL30,AN30,AP30,AR30)</f>
        <v>1170</v>
      </c>
      <c r="AT30" s="189">
        <f aca="true" t="shared" si="6" ref="AS30:AT34">SUM(AE30,AG30,AI30,AK30,AM30,AO30,AQ30)</f>
        <v>3</v>
      </c>
      <c r="AU30" s="185" t="s">
        <v>55</v>
      </c>
      <c r="AV30" s="190">
        <f>COUNTIF(AD30,"&gt;0")+COUNTIF(AF30,"&gt;0")+COUNTIF(AH30,"&gt;0")+COUNTIF(AJ30,"&gt;0")+COUNTIF(AL30,"&gt;0")+COUNTIF(AP30,"&gt;0")+COUNTIF(AN30,"&gt;0")</f>
        <v>7</v>
      </c>
      <c r="AW30" s="187">
        <f>IF(COUNT(AD30,AF30,AH30,AJ30,AL30,AN30,AP30)&gt;0,AS30/COUNT(AD30,AF30,AH30,AJ30,AL30,AN30,AP30),0)</f>
        <v>167.14285714285714</v>
      </c>
    </row>
    <row r="31" spans="2:50" s="183" customFormat="1" ht="15" customHeight="1" outlineLevel="1">
      <c r="B31" s="191"/>
      <c r="C31" s="188" t="str">
        <f>Robin!C17</f>
        <v>Sipek Christine</v>
      </c>
      <c r="D31" s="184">
        <v>2</v>
      </c>
      <c r="E31" s="184">
        <v>164</v>
      </c>
      <c r="F31" s="189">
        <v>0</v>
      </c>
      <c r="G31" s="184">
        <v>183</v>
      </c>
      <c r="H31" s="189">
        <v>1</v>
      </c>
      <c r="I31" s="184">
        <v>225</v>
      </c>
      <c r="J31" s="189">
        <v>1</v>
      </c>
      <c r="K31" s="184">
        <v>198</v>
      </c>
      <c r="L31" s="189"/>
      <c r="M31" s="184">
        <v>202</v>
      </c>
      <c r="N31" s="189"/>
      <c r="O31" s="184">
        <v>187</v>
      </c>
      <c r="P31" s="189">
        <v>1</v>
      </c>
      <c r="Q31" s="184">
        <v>157</v>
      </c>
      <c r="R31" s="189"/>
      <c r="S31" s="286"/>
      <c r="T31" s="272">
        <f>SUM(E31,G31,I31,K31,M31,O31,Q31,S31)</f>
        <v>1316</v>
      </c>
      <c r="U31" s="189">
        <f>SUM(F31,H31,J31,L31,N31,P31,R31)</f>
        <v>3</v>
      </c>
      <c r="V31" s="185" t="s">
        <v>55</v>
      </c>
      <c r="W31" s="190">
        <f>COUNTIF(E31,"&gt;0")+COUNTIF(G31,"&gt;0")+COUNTIF(I31,"&gt;0")+COUNTIF(K31,"&gt;0")+COUNTIF(M31,"&gt;0")+COUNTIF(Q31,"&gt;0")+COUNTIF(O31,"&gt;0")</f>
        <v>7</v>
      </c>
      <c r="X31" s="187">
        <f>IF(COUNT(E31,G31,I31,K31,M31,O31,Q31)&gt;0,T31/COUNT(E31,G31,I31,K31,M31,O31,Q31),0)</f>
        <v>188</v>
      </c>
      <c r="AA31" s="191"/>
      <c r="AB31" s="188" t="str">
        <f>Robin!U17</f>
        <v>Heinzl Karl</v>
      </c>
      <c r="AC31" s="184">
        <v>2</v>
      </c>
      <c r="AD31" s="184">
        <v>147</v>
      </c>
      <c r="AE31" s="189"/>
      <c r="AF31" s="184">
        <v>216</v>
      </c>
      <c r="AG31" s="189">
        <v>1</v>
      </c>
      <c r="AH31" s="184">
        <v>198</v>
      </c>
      <c r="AI31" s="189">
        <v>1</v>
      </c>
      <c r="AJ31" s="184">
        <v>133</v>
      </c>
      <c r="AK31" s="189"/>
      <c r="AL31" s="184">
        <v>201</v>
      </c>
      <c r="AM31" s="189"/>
      <c r="AN31" s="184">
        <v>183</v>
      </c>
      <c r="AO31" s="189">
        <v>1</v>
      </c>
      <c r="AP31" s="184">
        <v>181</v>
      </c>
      <c r="AQ31" s="189">
        <v>1</v>
      </c>
      <c r="AR31" s="286"/>
      <c r="AS31" s="184">
        <f t="shared" si="6"/>
        <v>1259</v>
      </c>
      <c r="AT31" s="189">
        <f t="shared" si="6"/>
        <v>4</v>
      </c>
      <c r="AU31" s="185" t="s">
        <v>55</v>
      </c>
      <c r="AV31" s="190">
        <f>COUNTIF(AD31,"&gt;0")+COUNTIF(AF31,"&gt;0")+COUNTIF(AH31,"&gt;0")+COUNTIF(AJ31,"&gt;0")+COUNTIF(AL31,"&gt;0")+COUNTIF(AP31,"&gt;0")+COUNTIF(AN31,"&gt;0")</f>
        <v>7</v>
      </c>
      <c r="AW31" s="187">
        <f>IF(COUNT(AD31,AF31,AH31,AJ31,AL31,AN31,AP31)&gt;0,AS31/COUNT(AD31,AF31,AH31,AJ31,AL31,AN31,AP31),0)</f>
        <v>179.85714285714286</v>
      </c>
      <c r="AX31" s="167"/>
    </row>
    <row r="32" spans="2:50" s="183" customFormat="1" ht="15" customHeight="1" outlineLevel="1">
      <c r="B32" s="191"/>
      <c r="C32" s="188" t="str">
        <f>Robin!C18</f>
        <v>Brenner Eva-Maria</v>
      </c>
      <c r="D32" s="184">
        <v>3</v>
      </c>
      <c r="E32" s="184">
        <v>196</v>
      </c>
      <c r="F32" s="189">
        <v>0</v>
      </c>
      <c r="G32" s="184">
        <v>196</v>
      </c>
      <c r="H32" s="189">
        <v>1</v>
      </c>
      <c r="I32" s="184">
        <v>178</v>
      </c>
      <c r="J32" s="189"/>
      <c r="K32" s="184">
        <v>192</v>
      </c>
      <c r="L32" s="189">
        <v>0.5</v>
      </c>
      <c r="M32" s="184">
        <v>143</v>
      </c>
      <c r="N32" s="189"/>
      <c r="O32" s="184">
        <v>187</v>
      </c>
      <c r="P32" s="189">
        <v>1</v>
      </c>
      <c r="Q32" s="184">
        <v>160</v>
      </c>
      <c r="R32" s="189"/>
      <c r="S32" s="286"/>
      <c r="T32" s="272">
        <f>SUM(E32,G32,I32,K32,M32,O32,Q32,S32)</f>
        <v>1252</v>
      </c>
      <c r="U32" s="189">
        <f>SUM(F32,H32,J32,L32,N32,P32,R32)</f>
        <v>2.5</v>
      </c>
      <c r="V32" s="185" t="s">
        <v>55</v>
      </c>
      <c r="W32" s="190">
        <f>COUNTIF(E32,"&gt;0")+COUNTIF(G32,"&gt;0")+COUNTIF(I32,"&gt;0")+COUNTIF(K32,"&gt;0")+COUNTIF(M32,"&gt;0")+COUNTIF(Q32,"&gt;0")+COUNTIF(O32,"&gt;0")</f>
        <v>7</v>
      </c>
      <c r="X32" s="187">
        <f>IF(COUNT(E32,G32,I32,K32,M32,O32,Q32)&gt;0,T32/COUNT(E32,G32,I32,K32,M32,O32,Q32),0)</f>
        <v>178.85714285714286</v>
      </c>
      <c r="AA32" s="191"/>
      <c r="AB32" s="188" t="str">
        <f>Robin!U18</f>
        <v>Sanderlin Frank</v>
      </c>
      <c r="AC32" s="184">
        <v>3</v>
      </c>
      <c r="AD32" s="184">
        <v>170</v>
      </c>
      <c r="AE32" s="189"/>
      <c r="AF32" s="184">
        <v>228</v>
      </c>
      <c r="AG32" s="189"/>
      <c r="AH32" s="184">
        <v>225</v>
      </c>
      <c r="AI32" s="189">
        <v>1</v>
      </c>
      <c r="AJ32" s="184">
        <v>190</v>
      </c>
      <c r="AK32" s="189"/>
      <c r="AL32" s="184">
        <v>181</v>
      </c>
      <c r="AM32" s="189"/>
      <c r="AN32" s="184">
        <v>201</v>
      </c>
      <c r="AO32" s="189">
        <v>1</v>
      </c>
      <c r="AP32" s="184">
        <v>140</v>
      </c>
      <c r="AQ32" s="189"/>
      <c r="AR32" s="286"/>
      <c r="AS32" s="184">
        <f t="shared" si="6"/>
        <v>1335</v>
      </c>
      <c r="AT32" s="189">
        <f t="shared" si="6"/>
        <v>2</v>
      </c>
      <c r="AU32" s="185" t="s">
        <v>55</v>
      </c>
      <c r="AV32" s="190">
        <f>COUNTIF(AD32,"&gt;0")+COUNTIF(AF32,"&gt;0")+COUNTIF(AH32,"&gt;0")+COUNTIF(AJ32,"&gt;0")+COUNTIF(AL32,"&gt;0")+COUNTIF(AP32,"&gt;0")+COUNTIF(AN32,"&gt;0")</f>
        <v>7</v>
      </c>
      <c r="AW32" s="187">
        <f>IF(COUNT(AD32,AF32,AH32,AJ32,AL32,AN32,AP32)&gt;0,AS32/COUNT(AD32,AF32,AH32,AJ32,AL32,AN32,AP32),0)</f>
        <v>190.71428571428572</v>
      </c>
      <c r="AX32" s="117"/>
    </row>
    <row r="33" spans="2:63" s="183" customFormat="1" ht="15" customHeight="1" outlineLevel="1">
      <c r="B33" s="191"/>
      <c r="C33" s="188">
        <f>Robin!C19</f>
        <v>0</v>
      </c>
      <c r="D33" s="184">
        <v>4</v>
      </c>
      <c r="E33" s="184"/>
      <c r="F33" s="189"/>
      <c r="G33" s="184"/>
      <c r="H33" s="189"/>
      <c r="I33" s="184"/>
      <c r="J33" s="189"/>
      <c r="K33" s="184"/>
      <c r="L33" s="189"/>
      <c r="M33" s="184"/>
      <c r="N33" s="189"/>
      <c r="O33" s="184"/>
      <c r="P33" s="189"/>
      <c r="Q33" s="184"/>
      <c r="R33" s="189"/>
      <c r="S33" s="286"/>
      <c r="T33" s="272">
        <f>SUM(E33,G33,I33,K33,M33,O33,Q33,S33)</f>
        <v>0</v>
      </c>
      <c r="U33" s="189">
        <f>SUM(F33,H33,J33,L33,N33,P33,R33)</f>
        <v>0</v>
      </c>
      <c r="V33" s="185" t="s">
        <v>55</v>
      </c>
      <c r="W33" s="190">
        <f>COUNTIF(E33,"&gt;0")+COUNTIF(G33,"&gt;0")+COUNTIF(I33,"&gt;0")+COUNTIF(K33,"&gt;0")+COUNTIF(M33,"&gt;0")+COUNTIF(Q33,"&gt;0")+COUNTIF(O33,"&gt;0")</f>
        <v>0</v>
      </c>
      <c r="X33" s="187">
        <f>IF(COUNT(E33,G33,I33,K33,M33)&gt;0,T33/COUNT(E33,G33,I33,K33,M33),0)</f>
        <v>0</v>
      </c>
      <c r="AA33" s="191"/>
      <c r="AB33" s="188" t="str">
        <f>Robin!U19</f>
        <v>Schreiber Andy</v>
      </c>
      <c r="AC33" s="184">
        <v>4</v>
      </c>
      <c r="AD33" s="184"/>
      <c r="AE33" s="189"/>
      <c r="AF33" s="184"/>
      <c r="AG33" s="189"/>
      <c r="AH33" s="184"/>
      <c r="AI33" s="189"/>
      <c r="AJ33" s="184"/>
      <c r="AK33" s="189"/>
      <c r="AL33" s="184"/>
      <c r="AM33" s="189"/>
      <c r="AN33" s="184"/>
      <c r="AO33" s="189"/>
      <c r="AP33" s="184"/>
      <c r="AQ33" s="189"/>
      <c r="AR33" s="286"/>
      <c r="AS33" s="184">
        <f t="shared" si="6"/>
        <v>0</v>
      </c>
      <c r="AT33" s="189">
        <f t="shared" si="6"/>
        <v>0</v>
      </c>
      <c r="AU33" s="185" t="s">
        <v>55</v>
      </c>
      <c r="AV33" s="190">
        <f>COUNTIF(AD33,"&gt;0")+COUNTIF(AF33,"&gt;0")+COUNTIF(AH33,"&gt;0")+COUNTIF(AJ33,"&gt;0")+COUNTIF(AL33,"&gt;0")+COUNTIF(AP33,"&gt;0")+COUNTIF(AN33,"&gt;0")</f>
        <v>0</v>
      </c>
      <c r="AW33" s="187">
        <f>IF(COUNT(AD33,AF33,AH33,AJ33,AL33)&gt;0,AS33/COUNT(AD33,AF33,AH33,AJ33,AL33),0)</f>
        <v>0</v>
      </c>
      <c r="AY33" s="167"/>
      <c r="AZ33" s="167"/>
      <c r="BA33" s="167"/>
      <c r="BB33" s="167"/>
      <c r="BC33" s="17"/>
      <c r="BD33" s="17"/>
      <c r="BE33" s="17"/>
      <c r="BF33" s="17"/>
      <c r="BG33" s="17"/>
      <c r="BH33" s="17"/>
      <c r="BI33" s="17"/>
      <c r="BJ33" s="17"/>
      <c r="BK33" s="17"/>
    </row>
    <row r="34" spans="2:63" s="183" customFormat="1" ht="15" customHeight="1" outlineLevel="1">
      <c r="B34" s="191"/>
      <c r="C34" s="188">
        <f>Robin!C20</f>
        <v>0</v>
      </c>
      <c r="D34" s="184">
        <v>5</v>
      </c>
      <c r="E34" s="184"/>
      <c r="F34" s="189"/>
      <c r="G34" s="184"/>
      <c r="H34" s="189"/>
      <c r="I34" s="184"/>
      <c r="J34" s="189"/>
      <c r="K34" s="184"/>
      <c r="L34" s="189"/>
      <c r="M34" s="184"/>
      <c r="N34" s="189"/>
      <c r="O34" s="184"/>
      <c r="P34" s="189"/>
      <c r="Q34" s="184"/>
      <c r="R34" s="189"/>
      <c r="S34" s="286"/>
      <c r="T34" s="272">
        <f>SUM(E34,G34,I34,K34,M34,O34,Q34,S34)</f>
        <v>0</v>
      </c>
      <c r="U34" s="189">
        <f>SUM(F34,H34,J34,L34,N34,P34,R34)</f>
        <v>0</v>
      </c>
      <c r="V34" s="185" t="s">
        <v>55</v>
      </c>
      <c r="W34" s="190">
        <f>COUNTIF(E34,"&gt;0")+COUNTIF(G34,"&gt;0")+COUNTIF(I34,"&gt;0")+COUNTIF(K34,"&gt;0")+COUNTIF(M34,"&gt;0")+COUNTIF(Q34,"&gt;0")+COUNTIF(O34,"&gt;0")</f>
        <v>0</v>
      </c>
      <c r="X34" s="187">
        <f>IF(COUNT(E34,G34,I34,K34,M34)&gt;0,T34/COUNT(E34,G34,I34,K34,M34),0)</f>
        <v>0</v>
      </c>
      <c r="AA34" s="191"/>
      <c r="AB34" s="188" t="str">
        <f>Robin!U20</f>
        <v>Lindner Helga</v>
      </c>
      <c r="AC34" s="184">
        <v>5</v>
      </c>
      <c r="AD34" s="184"/>
      <c r="AE34" s="189"/>
      <c r="AF34" s="184"/>
      <c r="AG34" s="189"/>
      <c r="AH34" s="184"/>
      <c r="AI34" s="189"/>
      <c r="AJ34" s="184"/>
      <c r="AK34" s="189"/>
      <c r="AL34" s="184"/>
      <c r="AM34" s="189"/>
      <c r="AN34" s="184"/>
      <c r="AO34" s="189"/>
      <c r="AP34" s="184"/>
      <c r="AQ34" s="189"/>
      <c r="AR34" s="286"/>
      <c r="AS34" s="184">
        <f t="shared" si="6"/>
        <v>0</v>
      </c>
      <c r="AT34" s="189">
        <f>SUM(AE34,AG34,AI34,AK34,AM34,AO34,AQ34)</f>
        <v>0</v>
      </c>
      <c r="AU34" s="185" t="s">
        <v>55</v>
      </c>
      <c r="AV34" s="190">
        <f>COUNTIF(AD34,"&gt;0")+COUNTIF(AF34,"&gt;0")+COUNTIF(AH34,"&gt;0")+COUNTIF(AJ34,"&gt;0")+COUNTIF(AL34,"&gt;0")+COUNTIF(AP34,"&gt;0")+COUNTIF(AN34,"&gt;0")</f>
        <v>0</v>
      </c>
      <c r="AW34" s="187">
        <f>IF(COUNT(AD34,AF34,AH34,AJ34,AL34)&gt;0,AS34/COUNT(AD34,AF34,AH34,AJ34,AL34),0)</f>
        <v>0</v>
      </c>
      <c r="AY34" s="167"/>
      <c r="AZ34" s="167"/>
      <c r="BA34" s="167"/>
      <c r="BB34" s="167"/>
      <c r="BC34" s="17"/>
      <c r="BD34" s="17"/>
      <c r="BE34" s="17"/>
      <c r="BF34" s="17"/>
      <c r="BG34" s="17"/>
      <c r="BH34" s="17"/>
      <c r="BI34" s="17"/>
      <c r="BJ34" s="17"/>
      <c r="BK34" s="17"/>
    </row>
    <row r="35" spans="2:63" s="183" customFormat="1" ht="7.5" customHeight="1" outlineLevel="1">
      <c r="B35" s="191"/>
      <c r="C35" s="188"/>
      <c r="D35" s="184"/>
      <c r="E35" s="184"/>
      <c r="F35" s="189"/>
      <c r="G35" s="184"/>
      <c r="H35" s="189"/>
      <c r="I35" s="184"/>
      <c r="J35" s="192"/>
      <c r="K35" s="184"/>
      <c r="L35" s="192"/>
      <c r="M35" s="184"/>
      <c r="N35" s="192"/>
      <c r="O35" s="184"/>
      <c r="P35" s="192"/>
      <c r="Q35" s="184"/>
      <c r="R35" s="192"/>
      <c r="S35" s="269"/>
      <c r="T35" s="184"/>
      <c r="U35" s="192"/>
      <c r="V35" s="185"/>
      <c r="W35" s="186"/>
      <c r="X35" s="187"/>
      <c r="AA35" s="191"/>
      <c r="AB35" s="188"/>
      <c r="AC35" s="184"/>
      <c r="AD35" s="184"/>
      <c r="AE35" s="189"/>
      <c r="AF35" s="184"/>
      <c r="AG35" s="189"/>
      <c r="AH35" s="184"/>
      <c r="AI35" s="192"/>
      <c r="AJ35" s="184"/>
      <c r="AK35" s="192"/>
      <c r="AL35" s="184"/>
      <c r="AM35" s="192"/>
      <c r="AN35" s="184"/>
      <c r="AO35" s="192"/>
      <c r="AP35" s="184"/>
      <c r="AQ35" s="192"/>
      <c r="AR35" s="269"/>
      <c r="AS35" s="184"/>
      <c r="AT35" s="192"/>
      <c r="AU35" s="185"/>
      <c r="AV35" s="186"/>
      <c r="AW35" s="187"/>
      <c r="AY35" s="117"/>
      <c r="AZ35" s="117"/>
      <c r="BA35" s="117"/>
      <c r="BB35" s="117"/>
      <c r="BC35" s="17"/>
      <c r="BD35" s="17"/>
      <c r="BE35" s="17"/>
      <c r="BF35" s="17"/>
      <c r="BG35" s="17"/>
      <c r="BH35" s="17"/>
      <c r="BI35" s="17"/>
      <c r="BJ35" s="17"/>
      <c r="BK35" s="17"/>
    </row>
    <row r="36" spans="2:89" s="183" customFormat="1" ht="15" customHeight="1" outlineLevel="1">
      <c r="B36" s="191"/>
      <c r="C36" s="215" t="s">
        <v>69</v>
      </c>
      <c r="D36" s="184"/>
      <c r="E36" s="193">
        <f aca="true" t="shared" si="7" ref="E36:R36">SUM(E30:E34)</f>
        <v>539</v>
      </c>
      <c r="F36" s="189">
        <f t="shared" si="7"/>
        <v>1</v>
      </c>
      <c r="G36" s="193">
        <f t="shared" si="7"/>
        <v>614</v>
      </c>
      <c r="H36" s="189">
        <f t="shared" si="7"/>
        <v>3</v>
      </c>
      <c r="I36" s="193">
        <f t="shared" si="7"/>
        <v>583</v>
      </c>
      <c r="J36" s="189">
        <f t="shared" si="7"/>
        <v>1</v>
      </c>
      <c r="K36" s="193">
        <f t="shared" si="7"/>
        <v>564</v>
      </c>
      <c r="L36" s="189">
        <f t="shared" si="7"/>
        <v>0.5</v>
      </c>
      <c r="M36" s="193">
        <f t="shared" si="7"/>
        <v>531</v>
      </c>
      <c r="N36" s="189">
        <f t="shared" si="7"/>
        <v>1</v>
      </c>
      <c r="O36" s="193">
        <f t="shared" si="7"/>
        <v>534</v>
      </c>
      <c r="P36" s="189">
        <f t="shared" si="7"/>
        <v>2</v>
      </c>
      <c r="Q36" s="193">
        <f t="shared" si="7"/>
        <v>508</v>
      </c>
      <c r="R36" s="189">
        <f t="shared" si="7"/>
        <v>0</v>
      </c>
      <c r="S36" s="269"/>
      <c r="T36" s="193">
        <f>SUM(T30:T34)</f>
        <v>3873</v>
      </c>
      <c r="U36" s="189">
        <f>SUM(F36,H36,J36,L36,N36,P36,R36)</f>
        <v>8.5</v>
      </c>
      <c r="V36" s="185"/>
      <c r="W36" s="194">
        <f>SUM(W30:W34)</f>
        <v>21</v>
      </c>
      <c r="X36" s="195">
        <f>IF(COUNT(E30:E34,G30:G34,I30:I34,K30:K34,M30:M34,O30:O34,Q30:Q34)&gt;0,T36/COUNT(E30:E34,G30:G34,I30:I34,K30:K34,M30:M34,O30:O34,Q30:Q34),0)</f>
        <v>184.42857142857142</v>
      </c>
      <c r="AA36" s="191"/>
      <c r="AB36" s="215" t="s">
        <v>69</v>
      </c>
      <c r="AC36" s="184"/>
      <c r="AD36" s="193">
        <f aca="true" t="shared" si="8" ref="AD36:AQ36">SUM(AD30:AD34)</f>
        <v>483</v>
      </c>
      <c r="AE36" s="189">
        <f t="shared" si="8"/>
        <v>1</v>
      </c>
      <c r="AF36" s="193">
        <f t="shared" si="8"/>
        <v>624</v>
      </c>
      <c r="AG36" s="189">
        <f t="shared" si="8"/>
        <v>1</v>
      </c>
      <c r="AH36" s="193">
        <f t="shared" si="8"/>
        <v>602</v>
      </c>
      <c r="AI36" s="189">
        <f t="shared" si="8"/>
        <v>2</v>
      </c>
      <c r="AJ36" s="193">
        <f t="shared" si="8"/>
        <v>463</v>
      </c>
      <c r="AK36" s="189">
        <f t="shared" si="8"/>
        <v>0</v>
      </c>
      <c r="AL36" s="193">
        <f t="shared" si="8"/>
        <v>539</v>
      </c>
      <c r="AM36" s="189">
        <f t="shared" si="8"/>
        <v>0</v>
      </c>
      <c r="AN36" s="193">
        <f t="shared" si="8"/>
        <v>540</v>
      </c>
      <c r="AO36" s="189">
        <f t="shared" si="8"/>
        <v>3</v>
      </c>
      <c r="AP36" s="193">
        <f t="shared" si="8"/>
        <v>513</v>
      </c>
      <c r="AQ36" s="189">
        <f t="shared" si="8"/>
        <v>2</v>
      </c>
      <c r="AR36" s="269"/>
      <c r="AS36" s="193">
        <f>SUM(AS30:AS34)</f>
        <v>3764</v>
      </c>
      <c r="AT36" s="189">
        <f>SUM(AE36,AG36,AI36,AK36,AM36,AO36,AQ36)</f>
        <v>9</v>
      </c>
      <c r="AU36" s="185"/>
      <c r="AV36" s="194">
        <f>SUM(AV30:AV34)</f>
        <v>21</v>
      </c>
      <c r="AW36" s="195">
        <f>IF(COUNT(AD30:AD34,AF30:AF34,AH30:AH34,AJ30:AJ34,AL30:AL34,AN30:AN34,AP30:AP34)&gt;0,AS36/COUNT(AD30:AD34,AF30:AF34,AH30:AH34,AJ30:AJ34,AL30:AL34,AN30:AN34,AP30:AP34),0)</f>
        <v>179.23809523809524</v>
      </c>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row>
    <row r="37" spans="2:89" s="183" customFormat="1" ht="15" customHeight="1" outlineLevel="1">
      <c r="B37" s="191"/>
      <c r="C37" s="215" t="s">
        <v>70</v>
      </c>
      <c r="D37" s="184"/>
      <c r="E37" s="180" t="s">
        <v>64</v>
      </c>
      <c r="F37" s="199">
        <f>IF(E36&gt;E80,2,IF(E36&lt;E80,0,1))*SIGN(E36)</f>
        <v>0</v>
      </c>
      <c r="G37" s="180" t="s">
        <v>57</v>
      </c>
      <c r="H37" s="199">
        <f>IF(G36&gt;G14,2,IF(G36&lt;G14,0,1))*SIGN(G36)</f>
        <v>2</v>
      </c>
      <c r="I37" s="180" t="s">
        <v>60</v>
      </c>
      <c r="J37" s="199">
        <f>IF(I36&gt;I47,2,IF(I36&lt;I47,0,1))*SIGN(I36)</f>
        <v>0</v>
      </c>
      <c r="K37" s="180" t="s">
        <v>65</v>
      </c>
      <c r="L37" s="199">
        <f>IF(K36&gt;K58,2,IF(K36&lt;K58,0,1))*SIGN(K36)</f>
        <v>0</v>
      </c>
      <c r="M37" s="180" t="s">
        <v>59</v>
      </c>
      <c r="N37" s="199">
        <f>IF(M36&gt;M25,2,IF(M36&lt;M25,0,1))*SIGN(M36)</f>
        <v>0</v>
      </c>
      <c r="O37" s="180" t="s">
        <v>63</v>
      </c>
      <c r="P37" s="199">
        <f>IF(O36&gt;O91,2,IF(O36&lt;O91,0,1))*SIGN(O36)</f>
        <v>1</v>
      </c>
      <c r="Q37" s="180" t="s">
        <v>56</v>
      </c>
      <c r="R37" s="199">
        <f>IF(Q36&gt;Q69,2,IF(Q36&lt;Q69,0,1)*SIGN(Q36))</f>
        <v>0</v>
      </c>
      <c r="S37" s="270"/>
      <c r="T37" s="184"/>
      <c r="U37" s="196">
        <f>SUM(F37,H37,J37,L37,N37,P37:R37)</f>
        <v>3</v>
      </c>
      <c r="V37" s="185"/>
      <c r="W37" s="186"/>
      <c r="X37" s="187"/>
      <c r="AA37" s="191"/>
      <c r="AB37" s="215" t="s">
        <v>70</v>
      </c>
      <c r="AC37" s="184"/>
      <c r="AD37" s="180" t="s">
        <v>64</v>
      </c>
      <c r="AE37" s="199">
        <f>IF(AD36&gt;AD80,2,IF(AD36&lt;AD80,0,1))*SIGN(AD36)</f>
        <v>0</v>
      </c>
      <c r="AF37" s="180" t="s">
        <v>57</v>
      </c>
      <c r="AG37" s="199">
        <f>IF(AF36&gt;AF14,2,IF(AF36&lt;AF14,0,1))*SIGN(AF36)</f>
        <v>2</v>
      </c>
      <c r="AH37" s="180" t="s">
        <v>60</v>
      </c>
      <c r="AI37" s="199">
        <f>IF(AH36&gt;AH47,2,IF(AH36&lt;AH47,0,1))*SIGN(AH36)</f>
        <v>2</v>
      </c>
      <c r="AJ37" s="180" t="s">
        <v>65</v>
      </c>
      <c r="AK37" s="199">
        <f>IF(AJ36&gt;AJ58,2,IF(AJ36&lt;AJ58,0,1))*SIGN(AJ36)</f>
        <v>0</v>
      </c>
      <c r="AL37" s="180" t="s">
        <v>59</v>
      </c>
      <c r="AM37" s="199">
        <f>IF(AL36&gt;AL25,2,IF(AL36&lt;AL25,0,1))*SIGN(AL36)</f>
        <v>0</v>
      </c>
      <c r="AN37" s="180" t="s">
        <v>63</v>
      </c>
      <c r="AO37" s="199">
        <f>IF(AN36&gt;AN91,2,IF(AN36&lt;AN91,0,1))*SIGN(AN36)</f>
        <v>2</v>
      </c>
      <c r="AP37" s="180" t="s">
        <v>56</v>
      </c>
      <c r="AQ37" s="199">
        <f>IF(AP36&gt;AP69,2,IF(AP36&lt;AP69,0,1)*SIGN(AP36))</f>
        <v>2</v>
      </c>
      <c r="AR37" s="270"/>
      <c r="AS37" s="184"/>
      <c r="AT37" s="196">
        <f>SUM(AE37,AG37,AI37,AK37,AM37,AO37:AQ37)</f>
        <v>8</v>
      </c>
      <c r="AU37" s="185"/>
      <c r="AV37" s="186"/>
      <c r="AW37" s="18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row>
    <row r="38" spans="2:49" s="183" customFormat="1" ht="15" customHeight="1" thickBot="1">
      <c r="B38" s="191"/>
      <c r="C38" s="215" t="s">
        <v>66</v>
      </c>
      <c r="D38" s="184"/>
      <c r="E38" s="184"/>
      <c r="F38" s="189">
        <f>SUM(F36+F37)</f>
        <v>1</v>
      </c>
      <c r="G38" s="184"/>
      <c r="H38" s="189">
        <f>SUM(H36+H37)</f>
        <v>5</v>
      </c>
      <c r="I38" s="184"/>
      <c r="J38" s="189">
        <f>SUM(J36+J37)</f>
        <v>1</v>
      </c>
      <c r="K38" s="184"/>
      <c r="L38" s="189">
        <f>SUM(L36+L37)</f>
        <v>0.5</v>
      </c>
      <c r="M38" s="184"/>
      <c r="N38" s="189">
        <f>SUM(N36+N37)</f>
        <v>1</v>
      </c>
      <c r="O38" s="184"/>
      <c r="P38" s="189">
        <f>SUM(P36+P37)</f>
        <v>3</v>
      </c>
      <c r="Q38" s="184"/>
      <c r="R38" s="189">
        <f>SUM(R36+R37)</f>
        <v>0</v>
      </c>
      <c r="S38" s="269"/>
      <c r="T38" s="184"/>
      <c r="U38" s="196">
        <f>SUM(U36+U37)</f>
        <v>11.5</v>
      </c>
      <c r="V38" s="185"/>
      <c r="W38" s="186"/>
      <c r="X38" s="187"/>
      <c r="AA38" s="191"/>
      <c r="AB38" s="215" t="s">
        <v>66</v>
      </c>
      <c r="AC38" s="184"/>
      <c r="AD38" s="184"/>
      <c r="AE38" s="189">
        <f>SUM(AE36+AE37)</f>
        <v>1</v>
      </c>
      <c r="AF38" s="184"/>
      <c r="AG38" s="189">
        <f>SUM(AG36+AG37)</f>
        <v>3</v>
      </c>
      <c r="AH38" s="184"/>
      <c r="AI38" s="189">
        <f>SUM(AI36+AI37)</f>
        <v>4</v>
      </c>
      <c r="AJ38" s="184"/>
      <c r="AK38" s="189">
        <f>SUM(AK36+AK37)</f>
        <v>0</v>
      </c>
      <c r="AL38" s="184"/>
      <c r="AM38" s="189">
        <f>SUM(AM36+AM37)</f>
        <v>0</v>
      </c>
      <c r="AN38" s="184"/>
      <c r="AO38" s="189">
        <f>SUM(AO36+AO37)</f>
        <v>5</v>
      </c>
      <c r="AP38" s="184"/>
      <c r="AQ38" s="189">
        <f>SUM(AQ36+AQ37)</f>
        <v>4</v>
      </c>
      <c r="AR38" s="269"/>
      <c r="AS38" s="184"/>
      <c r="AT38" s="196">
        <f>SUM(AT36+AT37)</f>
        <v>17</v>
      </c>
      <c r="AU38" s="185"/>
      <c r="AV38" s="186"/>
      <c r="AW38" s="187"/>
    </row>
    <row r="39" spans="1:89" s="17" customFormat="1" ht="7.5" customHeight="1" outlineLevel="1" thickTop="1">
      <c r="A39"/>
      <c r="B39" s="200"/>
      <c r="C39" s="39"/>
      <c r="D39" s="40"/>
      <c r="E39" s="26"/>
      <c r="F39" s="168"/>
      <c r="G39" s="25"/>
      <c r="H39" s="168"/>
      <c r="I39" s="26"/>
      <c r="J39" s="25"/>
      <c r="K39" s="25"/>
      <c r="L39" s="25"/>
      <c r="M39" s="25"/>
      <c r="N39" s="25"/>
      <c r="O39" s="25"/>
      <c r="P39" s="25"/>
      <c r="Q39" s="25"/>
      <c r="R39" s="25"/>
      <c r="S39" s="265"/>
      <c r="T39" s="25"/>
      <c r="U39" s="25"/>
      <c r="V39" s="169"/>
      <c r="W39" s="169"/>
      <c r="X39" s="170"/>
      <c r="Y39" s="167"/>
      <c r="Z39" s="167"/>
      <c r="AA39" s="39"/>
      <c r="AB39" s="39"/>
      <c r="AC39" s="40"/>
      <c r="AD39" s="26"/>
      <c r="AE39" s="168"/>
      <c r="AF39" s="25"/>
      <c r="AG39" s="168"/>
      <c r="AH39" s="26"/>
      <c r="AI39" s="25"/>
      <c r="AJ39" s="25"/>
      <c r="AK39" s="25"/>
      <c r="AL39" s="25"/>
      <c r="AM39" s="25"/>
      <c r="AN39" s="25"/>
      <c r="AO39" s="25"/>
      <c r="AP39" s="25"/>
      <c r="AQ39" s="25"/>
      <c r="AR39" s="265"/>
      <c r="AS39" s="25"/>
      <c r="AT39" s="25"/>
      <c r="AU39" s="169"/>
      <c r="AV39" s="169"/>
      <c r="AW39" s="170"/>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row>
    <row r="40" spans="1:89" s="17" customFormat="1" ht="24.75" customHeight="1" outlineLevel="1">
      <c r="A40"/>
      <c r="B40" s="163" t="s">
        <v>15</v>
      </c>
      <c r="C40" s="178" t="str">
        <f>Robin!C21</f>
        <v>Delphin München 1</v>
      </c>
      <c r="D40" s="179" t="s">
        <v>46</v>
      </c>
      <c r="E40" s="180" t="s">
        <v>47</v>
      </c>
      <c r="F40" s="181" t="s">
        <v>48</v>
      </c>
      <c r="G40" s="180" t="s">
        <v>49</v>
      </c>
      <c r="H40" s="181" t="s">
        <v>48</v>
      </c>
      <c r="I40" s="180" t="s">
        <v>50</v>
      </c>
      <c r="J40" s="180" t="s">
        <v>48</v>
      </c>
      <c r="K40" s="180" t="s">
        <v>51</v>
      </c>
      <c r="L40" s="180" t="s">
        <v>48</v>
      </c>
      <c r="M40" s="180" t="s">
        <v>52</v>
      </c>
      <c r="N40" s="180" t="s">
        <v>48</v>
      </c>
      <c r="O40" s="180" t="s">
        <v>61</v>
      </c>
      <c r="P40" s="180" t="s">
        <v>48</v>
      </c>
      <c r="Q40" s="180" t="s">
        <v>62</v>
      </c>
      <c r="R40" s="180" t="s">
        <v>48</v>
      </c>
      <c r="S40" s="268" t="s">
        <v>219</v>
      </c>
      <c r="T40" s="180" t="s">
        <v>53</v>
      </c>
      <c r="U40" s="180" t="s">
        <v>54</v>
      </c>
      <c r="V40" s="182"/>
      <c r="W40" s="180" t="s">
        <v>46</v>
      </c>
      <c r="X40" s="181" t="s">
        <v>6</v>
      </c>
      <c r="Y40" s="117"/>
      <c r="Z40" s="117"/>
      <c r="AA40" s="163" t="s">
        <v>15</v>
      </c>
      <c r="AB40" s="178" t="str">
        <f>Robin!U21</f>
        <v>Münchner Kindl</v>
      </c>
      <c r="AC40" s="179" t="s">
        <v>46</v>
      </c>
      <c r="AD40" s="180" t="s">
        <v>47</v>
      </c>
      <c r="AE40" s="181" t="s">
        <v>48</v>
      </c>
      <c r="AF40" s="180" t="s">
        <v>49</v>
      </c>
      <c r="AG40" s="181" t="s">
        <v>48</v>
      </c>
      <c r="AH40" s="180" t="s">
        <v>50</v>
      </c>
      <c r="AI40" s="180" t="s">
        <v>48</v>
      </c>
      <c r="AJ40" s="180" t="s">
        <v>51</v>
      </c>
      <c r="AK40" s="180" t="s">
        <v>48</v>
      </c>
      <c r="AL40" s="180" t="s">
        <v>52</v>
      </c>
      <c r="AM40" s="180" t="s">
        <v>48</v>
      </c>
      <c r="AN40" s="180" t="s">
        <v>61</v>
      </c>
      <c r="AO40" s="180" t="s">
        <v>48</v>
      </c>
      <c r="AP40" s="180" t="s">
        <v>62</v>
      </c>
      <c r="AQ40" s="180" t="s">
        <v>48</v>
      </c>
      <c r="AR40" s="268" t="s">
        <v>219</v>
      </c>
      <c r="AS40" s="180" t="s">
        <v>53</v>
      </c>
      <c r="AT40" s="180" t="s">
        <v>54</v>
      </c>
      <c r="AU40" s="182"/>
      <c r="AV40" s="180" t="s">
        <v>46</v>
      </c>
      <c r="AW40" s="181" t="s">
        <v>6</v>
      </c>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row>
    <row r="41" spans="2:49" s="183" customFormat="1" ht="15" outlineLevel="1">
      <c r="B41" s="206"/>
      <c r="C41" s="188" t="str">
        <f>Robin!C22</f>
        <v>Pirzer Robert</v>
      </c>
      <c r="D41" s="184">
        <v>1</v>
      </c>
      <c r="E41" s="184">
        <v>181</v>
      </c>
      <c r="F41" s="189"/>
      <c r="G41" s="184">
        <v>175</v>
      </c>
      <c r="H41" s="189">
        <v>1</v>
      </c>
      <c r="I41" s="184">
        <v>192</v>
      </c>
      <c r="J41" s="189">
        <v>1</v>
      </c>
      <c r="K41" s="184">
        <v>191</v>
      </c>
      <c r="L41" s="189"/>
      <c r="M41" s="184"/>
      <c r="N41" s="189"/>
      <c r="O41" s="184"/>
      <c r="P41" s="189"/>
      <c r="Q41" s="184"/>
      <c r="R41" s="189"/>
      <c r="S41" s="286"/>
      <c r="T41" s="272">
        <f>SUM(E41,G41,I41,K41,M41,O41,Q41,S41)</f>
        <v>739</v>
      </c>
      <c r="U41" s="189">
        <f>SUM(F41,H41,J41,L41,N41,P41,R41)</f>
        <v>2</v>
      </c>
      <c r="V41" s="185" t="s">
        <v>55</v>
      </c>
      <c r="W41" s="190">
        <f>COUNTIF(E41,"&gt;0")+COUNTIF(G41,"&gt;0")+COUNTIF(I41,"&gt;0")+COUNTIF(K41,"&gt;0")+COUNTIF(M41,"&gt;0")+COUNTIF(Q41,"&gt;0")+COUNTIF(O41,"&gt;0")</f>
        <v>4</v>
      </c>
      <c r="X41" s="187">
        <f>IF(COUNT(E41,G41,I41,K41,M41,O41,Q41)&gt;0,T41/COUNT(E41,G41,I41,K41,M41,O41,Q41),0)</f>
        <v>184.75</v>
      </c>
      <c r="AB41" s="188" t="str">
        <f>Robin!U22</f>
        <v>Schweiger Ullrich</v>
      </c>
      <c r="AC41" s="184">
        <v>1</v>
      </c>
      <c r="AD41" s="184">
        <v>189</v>
      </c>
      <c r="AE41" s="189">
        <v>1</v>
      </c>
      <c r="AF41" s="184">
        <v>202</v>
      </c>
      <c r="AG41" s="189">
        <v>1</v>
      </c>
      <c r="AH41" s="184">
        <v>188</v>
      </c>
      <c r="AI41" s="189">
        <v>1</v>
      </c>
      <c r="AJ41" s="184">
        <v>177</v>
      </c>
      <c r="AK41" s="189"/>
      <c r="AL41" s="184">
        <v>194</v>
      </c>
      <c r="AM41" s="189">
        <v>1</v>
      </c>
      <c r="AN41" s="184">
        <v>166</v>
      </c>
      <c r="AO41" s="189">
        <v>1</v>
      </c>
      <c r="AP41" s="184">
        <v>211</v>
      </c>
      <c r="AQ41" s="189">
        <v>1</v>
      </c>
      <c r="AR41" s="286"/>
      <c r="AS41" s="263">
        <f>SUM(AD41,AF41,AH41,AJ41,AL41,AN41,AP41,AR41)</f>
        <v>1327</v>
      </c>
      <c r="AT41" s="189">
        <f>SUM(AE41,AG41,AI41,AK41,AM41,AO41,AQ41)</f>
        <v>6</v>
      </c>
      <c r="AU41" s="185" t="s">
        <v>55</v>
      </c>
      <c r="AV41" s="190">
        <f>COUNTIF(AD41,"&gt;0")+COUNTIF(AF41,"&gt;0")+COUNTIF(AH41,"&gt;0")+COUNTIF(AJ41,"&gt;0")+COUNTIF(AL41,"&gt;0")+COUNTIF(AP41,"&gt;0")+COUNTIF(AN41,"&gt;0")</f>
        <v>7</v>
      </c>
      <c r="AW41" s="187">
        <f>IF(COUNT(AD41,AF41,AH41,AJ41,AL41,AN41,AP41)&gt;0,AS41/COUNT(AD41,AF41,AH41,AJ41,AL41,AN41,AP41),0)</f>
        <v>189.57142857142858</v>
      </c>
    </row>
    <row r="42" spans="2:50" s="183" customFormat="1" ht="15" customHeight="1" outlineLevel="1">
      <c r="B42" s="191"/>
      <c r="C42" s="188" t="str">
        <f>Robin!C23</f>
        <v>Schrempf Christian</v>
      </c>
      <c r="D42" s="184">
        <v>2</v>
      </c>
      <c r="E42" s="184">
        <v>160</v>
      </c>
      <c r="F42" s="189"/>
      <c r="G42" s="184">
        <v>231</v>
      </c>
      <c r="H42" s="189">
        <v>1</v>
      </c>
      <c r="I42" s="184">
        <v>168</v>
      </c>
      <c r="J42" s="189"/>
      <c r="K42" s="184">
        <v>195</v>
      </c>
      <c r="L42" s="189">
        <v>1</v>
      </c>
      <c r="M42" s="184">
        <v>198</v>
      </c>
      <c r="N42" s="189">
        <v>1</v>
      </c>
      <c r="O42" s="184">
        <v>183</v>
      </c>
      <c r="P42" s="189">
        <v>1</v>
      </c>
      <c r="Q42" s="184">
        <v>238</v>
      </c>
      <c r="R42" s="189">
        <v>1</v>
      </c>
      <c r="S42" s="286"/>
      <c r="T42" s="272">
        <f>SUM(E42,G42,I42,K42,M42,O42,Q42,S42)</f>
        <v>1373</v>
      </c>
      <c r="U42" s="189">
        <f>SUM(F42,H42,J42,L42,N42,P42,R42)</f>
        <v>5</v>
      </c>
      <c r="V42" s="185" t="s">
        <v>55</v>
      </c>
      <c r="W42" s="190">
        <f>COUNTIF(E42,"&gt;0")+COUNTIF(G42,"&gt;0")+COUNTIF(I42,"&gt;0")+COUNTIF(K42,"&gt;0")+COUNTIF(M42,"&gt;0")+COUNTIF(Q42,"&gt;0")+COUNTIF(O42,"&gt;0")</f>
        <v>7</v>
      </c>
      <c r="X42" s="187">
        <f>IF(COUNT(E42,G42,I42,K42,M42,O42,Q42)&gt;0,T42/COUNT(E42,G42,I42,K42,M42,O42,Q42),0)</f>
        <v>196.14285714285714</v>
      </c>
      <c r="AA42" s="191"/>
      <c r="AB42" s="188" t="str">
        <f>Robin!U23</f>
        <v>Laub Sabrina</v>
      </c>
      <c r="AC42" s="184">
        <v>2</v>
      </c>
      <c r="AD42" s="184">
        <v>223</v>
      </c>
      <c r="AE42" s="189">
        <v>1</v>
      </c>
      <c r="AF42" s="184">
        <v>191</v>
      </c>
      <c r="AG42" s="189"/>
      <c r="AH42" s="184">
        <v>192</v>
      </c>
      <c r="AI42" s="189"/>
      <c r="AJ42" s="184">
        <v>189</v>
      </c>
      <c r="AK42" s="189">
        <v>1</v>
      </c>
      <c r="AL42" s="184">
        <v>214</v>
      </c>
      <c r="AM42" s="189">
        <v>1</v>
      </c>
      <c r="AN42" s="184">
        <v>157</v>
      </c>
      <c r="AO42" s="189"/>
      <c r="AP42" s="184"/>
      <c r="AQ42" s="189"/>
      <c r="AR42" s="286"/>
      <c r="AS42" s="263">
        <f>SUM(AD42,AF42,AH42,AJ42,AL42,AN42,AP42,AR42)</f>
        <v>1166</v>
      </c>
      <c r="AT42" s="189">
        <f>SUM(AE42,AG42,AI42,AK42,AM42,AO42,AQ42)</f>
        <v>3</v>
      </c>
      <c r="AU42" s="185" t="s">
        <v>55</v>
      </c>
      <c r="AV42" s="190">
        <f>COUNTIF(AD42,"&gt;0")+COUNTIF(AF42,"&gt;0")+COUNTIF(AH42,"&gt;0")+COUNTIF(AJ42,"&gt;0")+COUNTIF(AL42,"&gt;0")+COUNTIF(AP42,"&gt;0")+COUNTIF(AN42,"&gt;0")</f>
        <v>6</v>
      </c>
      <c r="AW42" s="187">
        <f>IF(COUNT(AD42,AF42,AH42,AJ42,AL42,AN42,AP42)&gt;0,AS42/COUNT(AD42,AF42,AH42,AJ42,AL42,AN42,AP42),0)</f>
        <v>194.33333333333334</v>
      </c>
      <c r="AX42" s="167"/>
    </row>
    <row r="43" spans="2:50" s="183" customFormat="1" ht="15" customHeight="1" outlineLevel="1">
      <c r="B43" s="191"/>
      <c r="C43" s="188" t="str">
        <f>Robin!C24</f>
        <v>Mrosek Manuel</v>
      </c>
      <c r="D43" s="184">
        <v>3</v>
      </c>
      <c r="E43" s="184">
        <v>182</v>
      </c>
      <c r="F43" s="189"/>
      <c r="G43" s="184">
        <v>189</v>
      </c>
      <c r="H43" s="189"/>
      <c r="I43" s="184">
        <v>249</v>
      </c>
      <c r="J43" s="189">
        <v>1</v>
      </c>
      <c r="K43" s="184">
        <v>180</v>
      </c>
      <c r="L43" s="189"/>
      <c r="M43" s="184">
        <v>178</v>
      </c>
      <c r="N43" s="189">
        <v>1</v>
      </c>
      <c r="O43" s="184">
        <v>188</v>
      </c>
      <c r="P43" s="189"/>
      <c r="Q43" s="184">
        <v>205</v>
      </c>
      <c r="R43" s="189">
        <v>1</v>
      </c>
      <c r="S43" s="286"/>
      <c r="T43" s="272">
        <f>SUM(E43,G43,I43,K43,M43,O43,Q43,S43)</f>
        <v>1371</v>
      </c>
      <c r="U43" s="189">
        <f>SUM(F43,H43,J43,L43,N43,P43,R43)</f>
        <v>3</v>
      </c>
      <c r="V43" s="185" t="s">
        <v>55</v>
      </c>
      <c r="W43" s="190">
        <f>COUNTIF(E43,"&gt;0")+COUNTIF(G43,"&gt;0")+COUNTIF(I43,"&gt;0")+COUNTIF(K43,"&gt;0")+COUNTIF(M43,"&gt;0")+COUNTIF(Q43,"&gt;0")+COUNTIF(O43,"&gt;0")</f>
        <v>7</v>
      </c>
      <c r="X43" s="187">
        <f>IF(COUNT(E43,G43,I43,K43,M43,O43,Q43)&gt;0,T43/COUNT(E43,G43,I43,K43,M43,O43,Q43),0)</f>
        <v>195.85714285714286</v>
      </c>
      <c r="AA43" s="191"/>
      <c r="AB43" s="188" t="str">
        <f>Robin!U24</f>
        <v>Gernböck Udo</v>
      </c>
      <c r="AC43" s="184">
        <v>3</v>
      </c>
      <c r="AD43" s="184">
        <v>212</v>
      </c>
      <c r="AE43" s="189">
        <v>1</v>
      </c>
      <c r="AF43" s="184">
        <v>202</v>
      </c>
      <c r="AG43" s="189">
        <v>1</v>
      </c>
      <c r="AH43" s="184">
        <v>188</v>
      </c>
      <c r="AI43" s="189"/>
      <c r="AJ43" s="184">
        <v>157</v>
      </c>
      <c r="AK43" s="189"/>
      <c r="AL43" s="184"/>
      <c r="AM43" s="189"/>
      <c r="AN43" s="184"/>
      <c r="AO43" s="189"/>
      <c r="AP43" s="184">
        <v>206</v>
      </c>
      <c r="AQ43" s="189">
        <v>1</v>
      </c>
      <c r="AR43" s="286"/>
      <c r="AS43" s="263">
        <f>SUM(AD43,AF43,AH43,AJ43,AL43,AN43,AP43,AR43)</f>
        <v>965</v>
      </c>
      <c r="AT43" s="189">
        <f>SUM(AE43,AG43,AI43,AK43,AM43,AO43,AQ43)</f>
        <v>3</v>
      </c>
      <c r="AU43" s="185" t="s">
        <v>55</v>
      </c>
      <c r="AV43" s="190">
        <f>COUNTIF(AD43,"&gt;0")+COUNTIF(AF43,"&gt;0")+COUNTIF(AH43,"&gt;0")+COUNTIF(AJ43,"&gt;0")+COUNTIF(AL43,"&gt;0")+COUNTIF(AP43,"&gt;0")+COUNTIF(AN43,"&gt;0")</f>
        <v>5</v>
      </c>
      <c r="AW43" s="187">
        <f>IF(COUNT(AD43,AF43,AH43,AJ43,AL43,AN43,AP43)&gt;0,AS43/COUNT(AD43,AF43,AH43,AJ43,AL43,AN43,AP43),0)</f>
        <v>193</v>
      </c>
      <c r="AX43" s="117"/>
    </row>
    <row r="44" spans="2:63" s="183" customFormat="1" ht="15" customHeight="1" outlineLevel="1">
      <c r="B44" s="191"/>
      <c r="C44" s="188" t="str">
        <f>Robin!C25</f>
        <v>Peinelt Helmut</v>
      </c>
      <c r="D44" s="184">
        <v>4</v>
      </c>
      <c r="E44" s="184"/>
      <c r="F44" s="189"/>
      <c r="G44" s="184"/>
      <c r="H44" s="189"/>
      <c r="I44" s="184"/>
      <c r="J44" s="189"/>
      <c r="K44" s="184"/>
      <c r="L44" s="189"/>
      <c r="M44" s="184">
        <v>145</v>
      </c>
      <c r="N44" s="189"/>
      <c r="O44" s="184">
        <v>210</v>
      </c>
      <c r="P44" s="189">
        <v>1</v>
      </c>
      <c r="Q44" s="184">
        <v>161</v>
      </c>
      <c r="R44" s="189">
        <v>0.5</v>
      </c>
      <c r="S44" s="286"/>
      <c r="T44" s="272">
        <f>SUM(E44,G44,I44,K44,M44,O44,Q44,S44)</f>
        <v>516</v>
      </c>
      <c r="U44" s="189">
        <f>SUM(F44,H44,J44,L44,N44,P44,R44)</f>
        <v>1.5</v>
      </c>
      <c r="V44" s="185" t="s">
        <v>55</v>
      </c>
      <c r="W44" s="190">
        <f>COUNTIF(E44,"&gt;0")+COUNTIF(G44,"&gt;0")+COUNTIF(I44,"&gt;0")+COUNTIF(K44,"&gt;0")+COUNTIF(M44,"&gt;0")+COUNTIF(Q44,"&gt;0")+COUNTIF(O44,"&gt;0")</f>
        <v>3</v>
      </c>
      <c r="X44" s="187">
        <f>IF(COUNT(E44,G44,I44,K44,M44,O44,Q44)&gt;0,T44/COUNT(E44,G44,I44,K44,M44,O44,Q44),0)</f>
        <v>172</v>
      </c>
      <c r="AA44" s="191"/>
      <c r="AB44" s="188" t="str">
        <f>Robin!U25</f>
        <v>Zimmermann Alfred</v>
      </c>
      <c r="AC44" s="184">
        <v>4</v>
      </c>
      <c r="AD44" s="184"/>
      <c r="AE44" s="189"/>
      <c r="AF44" s="184"/>
      <c r="AG44" s="189"/>
      <c r="AH44" s="184"/>
      <c r="AI44" s="189"/>
      <c r="AJ44" s="184"/>
      <c r="AK44" s="189"/>
      <c r="AL44" s="184">
        <v>191</v>
      </c>
      <c r="AM44" s="189">
        <v>1</v>
      </c>
      <c r="AN44" s="184">
        <v>222</v>
      </c>
      <c r="AO44" s="189">
        <v>1</v>
      </c>
      <c r="AP44" s="184">
        <v>181</v>
      </c>
      <c r="AQ44" s="189">
        <v>1</v>
      </c>
      <c r="AR44" s="286"/>
      <c r="AS44" s="263">
        <f>SUM(AD44,AF44,AH44,AJ44,AL44,AN44,AP44,AR44)</f>
        <v>594</v>
      </c>
      <c r="AT44" s="189">
        <f>SUM(AE44,AG44,AI44,AK44,AM44,AO44,AQ44)</f>
        <v>3</v>
      </c>
      <c r="AU44" s="185" t="s">
        <v>55</v>
      </c>
      <c r="AV44" s="190">
        <f>COUNTIF(AD44,"&gt;0")+COUNTIF(AF44,"&gt;0")+COUNTIF(AH44,"&gt;0")+COUNTIF(AJ44,"&gt;0")+COUNTIF(AL44,"&gt;0")+COUNTIF(AP44,"&gt;0")+COUNTIF(AN44,"&gt;0")</f>
        <v>3</v>
      </c>
      <c r="AW44" s="187">
        <f>IF(COUNT(AD44,AF44,AH44,AJ44,AL44,AN44,AP44)&gt;0,AS44/COUNT(AD44,AF44,AH44,AJ44,AL44,AN44,AP44),0)</f>
        <v>198</v>
      </c>
      <c r="AY44" s="167"/>
      <c r="AZ44" s="167"/>
      <c r="BA44" s="167"/>
      <c r="BB44" s="167"/>
      <c r="BC44" s="17"/>
      <c r="BD44" s="17"/>
      <c r="BE44" s="17"/>
      <c r="BF44" s="17"/>
      <c r="BG44" s="17"/>
      <c r="BH44" s="17"/>
      <c r="BI44" s="17"/>
      <c r="BJ44" s="17"/>
      <c r="BK44" s="17"/>
    </row>
    <row r="45" spans="2:63" s="183" customFormat="1" ht="15" customHeight="1" outlineLevel="1">
      <c r="B45" s="191"/>
      <c r="C45" s="188">
        <f>Robin!C26</f>
        <v>0</v>
      </c>
      <c r="D45" s="184">
        <v>5</v>
      </c>
      <c r="E45" s="184"/>
      <c r="F45" s="189"/>
      <c r="G45" s="184"/>
      <c r="H45" s="189"/>
      <c r="I45" s="184"/>
      <c r="J45" s="189"/>
      <c r="K45" s="184"/>
      <c r="L45" s="189"/>
      <c r="M45" s="184"/>
      <c r="N45" s="189"/>
      <c r="O45" s="184"/>
      <c r="P45" s="189"/>
      <c r="Q45" s="184"/>
      <c r="R45" s="189"/>
      <c r="S45" s="286"/>
      <c r="T45" s="272">
        <f>SUM(E45,G45,I45,K45,M45,O45,Q45,S45)</f>
        <v>0</v>
      </c>
      <c r="U45" s="189">
        <f>SUM(F45,H45,J45,L45,N45,P45,R45)</f>
        <v>0</v>
      </c>
      <c r="V45" s="185" t="s">
        <v>55</v>
      </c>
      <c r="W45" s="190">
        <f>COUNTIF(E45,"&gt;0")+COUNTIF(G45,"&gt;0")+COUNTIF(I45,"&gt;0")+COUNTIF(K45,"&gt;0")+COUNTIF(M45,"&gt;0")+COUNTIF(Q45,"&gt;0")+COUNTIF(O45,"&gt;0")</f>
        <v>0</v>
      </c>
      <c r="X45" s="187">
        <f>IF(COUNT(E45,G45,I45,K45,M45)&gt;0,T45/COUNT(E45,G45,I45,K45,M45),0)</f>
        <v>0</v>
      </c>
      <c r="AA45" s="191"/>
      <c r="AB45" s="188">
        <f>Robin!U26</f>
        <v>0</v>
      </c>
      <c r="AC45" s="184">
        <v>5</v>
      </c>
      <c r="AD45" s="184"/>
      <c r="AE45" s="189"/>
      <c r="AF45" s="184"/>
      <c r="AG45" s="189"/>
      <c r="AH45" s="184"/>
      <c r="AI45" s="189"/>
      <c r="AJ45" s="184"/>
      <c r="AK45" s="189"/>
      <c r="AL45" s="184"/>
      <c r="AM45" s="189"/>
      <c r="AN45" s="184"/>
      <c r="AO45" s="189"/>
      <c r="AP45" s="184"/>
      <c r="AQ45" s="189"/>
      <c r="AR45" s="286"/>
      <c r="AS45" s="263">
        <f>SUM(AD45,AF45,AH45,AJ45,AL45,AN45,AP45,AR45)</f>
        <v>0</v>
      </c>
      <c r="AT45" s="189">
        <f>SUM(AE45,AG45,AI45,AK45,AM45,AO45,AQ45)</f>
        <v>0</v>
      </c>
      <c r="AU45" s="185" t="s">
        <v>55</v>
      </c>
      <c r="AV45" s="190">
        <f>COUNTIF(AD45,"&gt;0")+COUNTIF(AF45,"&gt;0")+COUNTIF(AH45,"&gt;0")+COUNTIF(AJ45,"&gt;0")+COUNTIF(AL45,"&gt;0")+COUNTIF(AP45,"&gt;0")+COUNTIF(AN45,"&gt;0")</f>
        <v>0</v>
      </c>
      <c r="AW45" s="187">
        <f>IF(COUNT(AD45,AF45,AH45,AJ45,AL45)&gt;0,AS45/COUNT(AD45,AF45,AH45,AJ45,AL45),0)</f>
        <v>0</v>
      </c>
      <c r="AY45" s="167"/>
      <c r="AZ45" s="167"/>
      <c r="BA45" s="167"/>
      <c r="BB45" s="167"/>
      <c r="BC45" s="17"/>
      <c r="BD45" s="17"/>
      <c r="BE45" s="17"/>
      <c r="BF45" s="17"/>
      <c r="BG45" s="17"/>
      <c r="BH45" s="17"/>
      <c r="BI45" s="17"/>
      <c r="BJ45" s="17"/>
      <c r="BK45" s="17"/>
    </row>
    <row r="46" spans="2:63" s="183" customFormat="1" ht="7.5" customHeight="1" outlineLevel="1">
      <c r="B46" s="191"/>
      <c r="C46" s="188"/>
      <c r="D46" s="184"/>
      <c r="E46" s="184"/>
      <c r="F46" s="189"/>
      <c r="G46" s="184"/>
      <c r="H46" s="189"/>
      <c r="I46" s="184"/>
      <c r="J46" s="192"/>
      <c r="K46" s="184"/>
      <c r="L46" s="192"/>
      <c r="M46" s="184"/>
      <c r="N46" s="192"/>
      <c r="O46" s="184"/>
      <c r="P46" s="192"/>
      <c r="Q46" s="184"/>
      <c r="R46" s="192"/>
      <c r="S46" s="269"/>
      <c r="T46" s="184"/>
      <c r="U46" s="192"/>
      <c r="V46" s="185"/>
      <c r="W46" s="186"/>
      <c r="X46" s="187"/>
      <c r="AA46" s="191"/>
      <c r="AB46" s="188"/>
      <c r="AC46" s="184"/>
      <c r="AD46" s="184"/>
      <c r="AE46" s="189"/>
      <c r="AF46" s="184"/>
      <c r="AG46" s="189"/>
      <c r="AH46" s="184"/>
      <c r="AI46" s="192"/>
      <c r="AJ46" s="184"/>
      <c r="AK46" s="192"/>
      <c r="AL46" s="184"/>
      <c r="AM46" s="192"/>
      <c r="AN46" s="184"/>
      <c r="AO46" s="192"/>
      <c r="AP46" s="184"/>
      <c r="AQ46" s="192"/>
      <c r="AR46" s="269"/>
      <c r="AS46" s="184"/>
      <c r="AT46" s="192"/>
      <c r="AU46" s="185"/>
      <c r="AV46" s="186"/>
      <c r="AW46" s="187"/>
      <c r="AY46" s="117"/>
      <c r="AZ46" s="117"/>
      <c r="BA46" s="117"/>
      <c r="BB46" s="117"/>
      <c r="BC46" s="17"/>
      <c r="BD46" s="17"/>
      <c r="BE46" s="17"/>
      <c r="BF46" s="17"/>
      <c r="BG46" s="17"/>
      <c r="BH46" s="17"/>
      <c r="BI46" s="17"/>
      <c r="BJ46" s="17"/>
      <c r="BK46" s="17"/>
    </row>
    <row r="47" spans="2:89" s="183" customFormat="1" ht="15" customHeight="1" outlineLevel="1">
      <c r="B47" s="191"/>
      <c r="C47" s="215" t="s">
        <v>69</v>
      </c>
      <c r="D47" s="184"/>
      <c r="E47" s="193">
        <f aca="true" t="shared" si="9" ref="E47:R47">SUM(E41:E45)</f>
        <v>523</v>
      </c>
      <c r="F47" s="189">
        <f t="shared" si="9"/>
        <v>0</v>
      </c>
      <c r="G47" s="193">
        <f t="shared" si="9"/>
        <v>595</v>
      </c>
      <c r="H47" s="189">
        <f t="shared" si="9"/>
        <v>2</v>
      </c>
      <c r="I47" s="193">
        <f t="shared" si="9"/>
        <v>609</v>
      </c>
      <c r="J47" s="189">
        <f t="shared" si="9"/>
        <v>2</v>
      </c>
      <c r="K47" s="193">
        <f t="shared" si="9"/>
        <v>566</v>
      </c>
      <c r="L47" s="189">
        <f t="shared" si="9"/>
        <v>1</v>
      </c>
      <c r="M47" s="193">
        <f t="shared" si="9"/>
        <v>521</v>
      </c>
      <c r="N47" s="189">
        <f t="shared" si="9"/>
        <v>2</v>
      </c>
      <c r="O47" s="193">
        <f t="shared" si="9"/>
        <v>581</v>
      </c>
      <c r="P47" s="189">
        <f t="shared" si="9"/>
        <v>2</v>
      </c>
      <c r="Q47" s="193">
        <f t="shared" si="9"/>
        <v>604</v>
      </c>
      <c r="R47" s="189">
        <f t="shared" si="9"/>
        <v>2.5</v>
      </c>
      <c r="S47" s="269"/>
      <c r="T47" s="193">
        <f>SUM(T41:T45)</f>
        <v>3999</v>
      </c>
      <c r="U47" s="189">
        <f>SUM(F47,H47,J47,L47,N47,P47,R47)</f>
        <v>11.5</v>
      </c>
      <c r="V47" s="185"/>
      <c r="W47" s="194">
        <f>SUM(W41:W45)</f>
        <v>21</v>
      </c>
      <c r="X47" s="195">
        <f>IF(COUNT(E41:E45,G41:G45,I41:I45,K41:K45,M41:M45,O41:O45,Q41:Q45)&gt;0,T47/COUNT(E41:E45,G41:G45,I41:I45,K41:K45,M41:M45,O41:O45,Q41:Q45),0)</f>
        <v>190.42857142857142</v>
      </c>
      <c r="AA47" s="191"/>
      <c r="AB47" s="215" t="s">
        <v>69</v>
      </c>
      <c r="AC47" s="184"/>
      <c r="AD47" s="193">
        <f aca="true" t="shared" si="10" ref="AD47:AP47">SUM(AD41:AD45)</f>
        <v>624</v>
      </c>
      <c r="AE47" s="189">
        <f t="shared" si="10"/>
        <v>3</v>
      </c>
      <c r="AF47" s="193">
        <f t="shared" si="10"/>
        <v>595</v>
      </c>
      <c r="AG47" s="189">
        <f t="shared" si="10"/>
        <v>2</v>
      </c>
      <c r="AH47" s="193">
        <f t="shared" si="10"/>
        <v>568</v>
      </c>
      <c r="AI47" s="189">
        <f t="shared" si="10"/>
        <v>1</v>
      </c>
      <c r="AJ47" s="193">
        <f t="shared" si="10"/>
        <v>523</v>
      </c>
      <c r="AK47" s="189">
        <f t="shared" si="10"/>
        <v>1</v>
      </c>
      <c r="AL47" s="193">
        <f t="shared" si="10"/>
        <v>599</v>
      </c>
      <c r="AM47" s="189">
        <f t="shared" si="10"/>
        <v>3</v>
      </c>
      <c r="AN47" s="193">
        <f t="shared" si="10"/>
        <v>545</v>
      </c>
      <c r="AO47" s="189">
        <f t="shared" si="10"/>
        <v>2</v>
      </c>
      <c r="AP47" s="193">
        <f t="shared" si="10"/>
        <v>598</v>
      </c>
      <c r="AQ47" s="189">
        <f>SUM(AQ40:AQ45)</f>
        <v>3</v>
      </c>
      <c r="AR47" s="269"/>
      <c r="AS47" s="193">
        <f>SUM(AS41:AS45)</f>
        <v>4052</v>
      </c>
      <c r="AT47" s="189">
        <f>SUM(AE47,AG47,AI47,AK47,AM47,AO47,AQ47)</f>
        <v>15</v>
      </c>
      <c r="AU47" s="185"/>
      <c r="AV47" s="194">
        <f>SUM(AV41:AV45)</f>
        <v>21</v>
      </c>
      <c r="AW47" s="195">
        <f>IF(COUNT(AD41:AD45,AF41:AF45,AH41:AH45,AJ41:AJ45,AL41:AL45,AN41:AN45,AP41:AP45)&gt;0,AS47/COUNT(AD41:AD45,AF41:AF45,AH41:AH45,AJ41:AJ45,AL41:AL45,AN41:AN45,AP41:AP45),0)</f>
        <v>192.95238095238096</v>
      </c>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row>
    <row r="48" spans="2:89" s="183" customFormat="1" ht="15" customHeight="1" outlineLevel="1">
      <c r="B48" s="191"/>
      <c r="C48" s="215" t="s">
        <v>70</v>
      </c>
      <c r="D48" s="184"/>
      <c r="E48" s="180" t="s">
        <v>65</v>
      </c>
      <c r="F48" s="199">
        <f>IF(E47&gt;E58,2,IF(E47&lt;E58,0,1))*SIGN(E47)</f>
        <v>0</v>
      </c>
      <c r="G48" s="180" t="s">
        <v>59</v>
      </c>
      <c r="H48" s="199">
        <f>IF(G47&gt;G25,2,IF(G47&lt;G25,0,1))*SIGN(G47)</f>
        <v>2</v>
      </c>
      <c r="I48" s="180" t="s">
        <v>58</v>
      </c>
      <c r="J48" s="199">
        <f>IF(I47&gt;I36,2,IF(I47&lt;I36,0,1))*SIGN(I47)</f>
        <v>2</v>
      </c>
      <c r="K48" s="180" t="s">
        <v>64</v>
      </c>
      <c r="L48" s="199">
        <f>IF(K47&gt;K80,2,IF(K47&lt;K80,0,1))*SIGN(K47)</f>
        <v>2</v>
      </c>
      <c r="M48" s="180" t="s">
        <v>57</v>
      </c>
      <c r="N48" s="199">
        <f>IF(M47&gt;M14,2,IF(M47&lt;M14,0,1))*SIGN(M47)</f>
        <v>2</v>
      </c>
      <c r="O48" s="180" t="s">
        <v>56</v>
      </c>
      <c r="P48" s="199">
        <f>IF(O47&gt;O69,2,IF(O47&lt;O69,0,1))*SIGN(O47)</f>
        <v>0</v>
      </c>
      <c r="Q48" s="180" t="s">
        <v>63</v>
      </c>
      <c r="R48" s="199">
        <f>IF(Q47&gt;Q91,2,IF(Q47&lt;Q91,0,1))*SIGN(Q47)</f>
        <v>2</v>
      </c>
      <c r="S48" s="270"/>
      <c r="T48" s="184"/>
      <c r="U48" s="196">
        <f>SUM(F48,H48,J48,L48,N48,P48:R48)</f>
        <v>10</v>
      </c>
      <c r="V48" s="185"/>
      <c r="W48" s="186"/>
      <c r="X48" s="187"/>
      <c r="AA48" s="191"/>
      <c r="AB48" s="215" t="s">
        <v>70</v>
      </c>
      <c r="AC48" s="184"/>
      <c r="AD48" s="180" t="s">
        <v>65</v>
      </c>
      <c r="AE48" s="199">
        <f>IF(AD47&gt;AD58,2,IF(AD47&lt;AD58,0,1))*SIGN(AD47)</f>
        <v>2</v>
      </c>
      <c r="AF48" s="180" t="s">
        <v>59</v>
      </c>
      <c r="AG48" s="199">
        <f>IF(AF47&gt;AF25,2,IF(AF47&lt;AF25,0,1))*SIGN(AF47)</f>
        <v>2</v>
      </c>
      <c r="AH48" s="180" t="s">
        <v>58</v>
      </c>
      <c r="AI48" s="199">
        <f>IF(AH47&gt;AH36,2,IF(AH47&lt;AH36,0,1))*SIGN(AH47)</f>
        <v>0</v>
      </c>
      <c r="AJ48" s="180" t="s">
        <v>64</v>
      </c>
      <c r="AK48" s="199">
        <f>IF(AJ47&gt;AJ80,2,IF(AJ47&lt;AJ80,0,1))*SIGN(AJ47)</f>
        <v>0</v>
      </c>
      <c r="AL48" s="180" t="s">
        <v>57</v>
      </c>
      <c r="AM48" s="199">
        <f>IF(AL47&gt;AL14,2,IF(AL47&lt;AL14,0,1))*SIGN(AL47)</f>
        <v>2</v>
      </c>
      <c r="AN48" s="180" t="s">
        <v>56</v>
      </c>
      <c r="AO48" s="199">
        <f>IF(AN47&gt;AN69,2,IF(AN47&lt;AN69,0,1))*SIGN(AN47)</f>
        <v>2</v>
      </c>
      <c r="AP48" s="180" t="s">
        <v>63</v>
      </c>
      <c r="AQ48" s="199">
        <f>IF(AP47&gt;AP91,2,IF(AP47&lt;AP91,0,1))*SIGN(AP47)</f>
        <v>2</v>
      </c>
      <c r="AR48" s="270"/>
      <c r="AS48" s="184"/>
      <c r="AT48" s="196">
        <f>SUM(AE48,AG48,AI48,AK48,AM48,AO48:AQ48)</f>
        <v>10</v>
      </c>
      <c r="AU48" s="185"/>
      <c r="AV48" s="186"/>
      <c r="AW48" s="18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row>
    <row r="49" spans="2:49" s="183" customFormat="1" ht="15" customHeight="1" thickBot="1">
      <c r="B49" s="191"/>
      <c r="C49" s="215" t="s">
        <v>66</v>
      </c>
      <c r="D49" s="184"/>
      <c r="E49" s="184"/>
      <c r="F49" s="189">
        <f>SUM(F47+F48)</f>
        <v>0</v>
      </c>
      <c r="G49" s="184"/>
      <c r="H49" s="189">
        <f>SUM(H47+H48)</f>
        <v>4</v>
      </c>
      <c r="I49" s="184"/>
      <c r="J49" s="189">
        <f>SUM(J47+J48)</f>
        <v>4</v>
      </c>
      <c r="K49" s="184"/>
      <c r="L49" s="189">
        <f>SUM(L47+L48)</f>
        <v>3</v>
      </c>
      <c r="M49" s="184"/>
      <c r="N49" s="189">
        <f>SUM(N47+N48)</f>
        <v>4</v>
      </c>
      <c r="O49" s="184"/>
      <c r="P49" s="189">
        <f>SUM(P47+P48)</f>
        <v>2</v>
      </c>
      <c r="Q49" s="184"/>
      <c r="R49" s="189">
        <f>SUM(R47+R48)</f>
        <v>4.5</v>
      </c>
      <c r="S49" s="269"/>
      <c r="T49" s="184"/>
      <c r="U49" s="196">
        <f>SUM(U47+U48)</f>
        <v>21.5</v>
      </c>
      <c r="V49" s="185"/>
      <c r="W49" s="186"/>
      <c r="X49" s="187"/>
      <c r="AA49" s="191"/>
      <c r="AB49" s="215" t="s">
        <v>66</v>
      </c>
      <c r="AC49" s="184"/>
      <c r="AD49" s="184"/>
      <c r="AE49" s="189">
        <f>SUM(AE47+AE48)</f>
        <v>5</v>
      </c>
      <c r="AF49" s="184"/>
      <c r="AG49" s="189">
        <f>SUM(AG47+AG48)</f>
        <v>4</v>
      </c>
      <c r="AH49" s="184"/>
      <c r="AI49" s="189">
        <f>SUM(AI47+AI48)</f>
        <v>1</v>
      </c>
      <c r="AJ49" s="184"/>
      <c r="AK49" s="189">
        <f>SUM(AK47+AK48)</f>
        <v>1</v>
      </c>
      <c r="AL49" s="184"/>
      <c r="AM49" s="189">
        <f>SUM(AM47+AM48)</f>
        <v>5</v>
      </c>
      <c r="AN49" s="184"/>
      <c r="AO49" s="189">
        <f>SUM(AO47+AO48)</f>
        <v>4</v>
      </c>
      <c r="AP49" s="184"/>
      <c r="AQ49" s="189">
        <f>SUM(AQ47+AQ48)</f>
        <v>5</v>
      </c>
      <c r="AR49" s="269"/>
      <c r="AS49" s="184"/>
      <c r="AT49" s="196">
        <f>SUM(AT47+AT48)</f>
        <v>25</v>
      </c>
      <c r="AU49" s="185"/>
      <c r="AV49" s="186"/>
      <c r="AW49" s="187"/>
    </row>
    <row r="50" spans="1:89" s="17" customFormat="1" ht="7.5" customHeight="1" outlineLevel="1" thickTop="1">
      <c r="A50"/>
      <c r="B50" s="200"/>
      <c r="C50" s="39"/>
      <c r="D50" s="40"/>
      <c r="E50" s="26"/>
      <c r="F50" s="168"/>
      <c r="G50" s="25"/>
      <c r="H50" s="168"/>
      <c r="I50" s="26"/>
      <c r="J50" s="25"/>
      <c r="K50" s="25"/>
      <c r="L50" s="25"/>
      <c r="M50" s="25"/>
      <c r="N50" s="25"/>
      <c r="O50" s="25"/>
      <c r="P50" s="25"/>
      <c r="Q50" s="25"/>
      <c r="R50" s="25"/>
      <c r="S50" s="265"/>
      <c r="T50" s="25"/>
      <c r="U50" s="25"/>
      <c r="V50" s="169"/>
      <c r="W50" s="169"/>
      <c r="X50" s="170"/>
      <c r="Y50" s="167"/>
      <c r="Z50" s="167"/>
      <c r="AA50" s="39"/>
      <c r="AB50" s="39"/>
      <c r="AC50" s="40"/>
      <c r="AD50" s="26"/>
      <c r="AE50" s="168"/>
      <c r="AF50" s="25"/>
      <c r="AG50" s="168"/>
      <c r="AH50" s="26"/>
      <c r="AI50" s="25"/>
      <c r="AJ50" s="25"/>
      <c r="AK50" s="25"/>
      <c r="AL50" s="25"/>
      <c r="AM50" s="25"/>
      <c r="AN50" s="25"/>
      <c r="AO50" s="25"/>
      <c r="AP50" s="25"/>
      <c r="AQ50" s="25"/>
      <c r="AR50" s="265"/>
      <c r="AS50" s="25"/>
      <c r="AT50" s="25"/>
      <c r="AU50" s="169"/>
      <c r="AV50" s="169"/>
      <c r="AW50" s="170"/>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row>
    <row r="51" spans="1:89" s="17" customFormat="1" ht="24.75" customHeight="1" outlineLevel="1">
      <c r="A51"/>
      <c r="B51" s="163" t="s">
        <v>16</v>
      </c>
      <c r="C51" s="178" t="str">
        <f>Robin!C27</f>
        <v>Germania Bayreuth 4</v>
      </c>
      <c r="D51" s="179" t="s">
        <v>46</v>
      </c>
      <c r="E51" s="180" t="s">
        <v>47</v>
      </c>
      <c r="F51" s="181" t="s">
        <v>48</v>
      </c>
      <c r="G51" s="180" t="s">
        <v>49</v>
      </c>
      <c r="H51" s="181" t="s">
        <v>48</v>
      </c>
      <c r="I51" s="180" t="s">
        <v>50</v>
      </c>
      <c r="J51" s="180" t="s">
        <v>48</v>
      </c>
      <c r="K51" s="180" t="s">
        <v>51</v>
      </c>
      <c r="L51" s="180" t="s">
        <v>48</v>
      </c>
      <c r="M51" s="180" t="s">
        <v>52</v>
      </c>
      <c r="N51" s="180" t="s">
        <v>48</v>
      </c>
      <c r="O51" s="180" t="s">
        <v>61</v>
      </c>
      <c r="P51" s="180" t="s">
        <v>48</v>
      </c>
      <c r="Q51" s="180" t="s">
        <v>62</v>
      </c>
      <c r="R51" s="180" t="s">
        <v>48</v>
      </c>
      <c r="S51" s="268" t="s">
        <v>219</v>
      </c>
      <c r="T51" s="180" t="s">
        <v>53</v>
      </c>
      <c r="U51" s="180" t="s">
        <v>54</v>
      </c>
      <c r="V51" s="182"/>
      <c r="W51" s="180" t="s">
        <v>46</v>
      </c>
      <c r="X51" s="181" t="s">
        <v>6</v>
      </c>
      <c r="Y51" s="117"/>
      <c r="Z51" s="117"/>
      <c r="AA51" s="163" t="s">
        <v>16</v>
      </c>
      <c r="AB51" s="178" t="str">
        <f>Robin!U27</f>
        <v>RW Lichtenhof Stein 1</v>
      </c>
      <c r="AC51" s="179" t="s">
        <v>46</v>
      </c>
      <c r="AD51" s="180" t="s">
        <v>47</v>
      </c>
      <c r="AE51" s="181" t="s">
        <v>48</v>
      </c>
      <c r="AF51" s="180" t="s">
        <v>49</v>
      </c>
      <c r="AG51" s="181" t="s">
        <v>48</v>
      </c>
      <c r="AH51" s="180" t="s">
        <v>50</v>
      </c>
      <c r="AI51" s="180" t="s">
        <v>48</v>
      </c>
      <c r="AJ51" s="180" t="s">
        <v>51</v>
      </c>
      <c r="AK51" s="180" t="s">
        <v>48</v>
      </c>
      <c r="AL51" s="180" t="s">
        <v>52</v>
      </c>
      <c r="AM51" s="180" t="s">
        <v>48</v>
      </c>
      <c r="AN51" s="180" t="s">
        <v>61</v>
      </c>
      <c r="AO51" s="180" t="s">
        <v>48</v>
      </c>
      <c r="AP51" s="180" t="s">
        <v>62</v>
      </c>
      <c r="AQ51" s="180" t="s">
        <v>48</v>
      </c>
      <c r="AR51" s="268" t="s">
        <v>219</v>
      </c>
      <c r="AS51" s="180" t="s">
        <v>53</v>
      </c>
      <c r="AT51" s="180" t="s">
        <v>54</v>
      </c>
      <c r="AU51" s="182"/>
      <c r="AV51" s="180" t="s">
        <v>46</v>
      </c>
      <c r="AW51" s="181" t="s">
        <v>6</v>
      </c>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row>
    <row r="52" spans="2:49" s="183" customFormat="1" ht="15" outlineLevel="1">
      <c r="B52" s="206"/>
      <c r="C52" s="188" t="str">
        <f>Robin!C28</f>
        <v>Gruosso Nico</v>
      </c>
      <c r="D52" s="184">
        <v>1</v>
      </c>
      <c r="E52" s="184">
        <v>209</v>
      </c>
      <c r="F52" s="189">
        <v>1</v>
      </c>
      <c r="G52" s="184">
        <v>203</v>
      </c>
      <c r="H52" s="189">
        <v>1</v>
      </c>
      <c r="I52" s="184">
        <v>166</v>
      </c>
      <c r="J52" s="189"/>
      <c r="K52" s="184">
        <v>219</v>
      </c>
      <c r="L52" s="189">
        <v>1</v>
      </c>
      <c r="M52" s="184">
        <v>210</v>
      </c>
      <c r="N52" s="189">
        <v>1</v>
      </c>
      <c r="O52" s="184">
        <v>161</v>
      </c>
      <c r="P52" s="189"/>
      <c r="Q52" s="184">
        <v>235</v>
      </c>
      <c r="R52" s="189">
        <v>1</v>
      </c>
      <c r="S52" s="286"/>
      <c r="T52" s="272">
        <f>SUM(E52,G52,I52,K52,M52,O52,Q52,S52)</f>
        <v>1403</v>
      </c>
      <c r="U52" s="189">
        <f>SUM(F52,H52,J52,L52,N52,P52,R52)</f>
        <v>5</v>
      </c>
      <c r="V52" s="185" t="s">
        <v>55</v>
      </c>
      <c r="W52" s="190">
        <f>COUNTIF(E52,"&gt;0")+COUNTIF(G52,"&gt;0")+COUNTIF(I52,"&gt;0")+COUNTIF(K52,"&gt;0")+COUNTIF(M52,"&gt;0")+COUNTIF(Q52,"&gt;0")+COUNTIF(O52,"&gt;0")</f>
        <v>7</v>
      </c>
      <c r="X52" s="187">
        <f>IF(COUNT(E52,G52,I52,K52,M52,O52,Q52)&gt;0,T52/COUNT(E52,G52,I52,K52,M52,O52,Q52),0)</f>
        <v>200.42857142857142</v>
      </c>
      <c r="AB52" s="188" t="str">
        <f>Robin!U28</f>
        <v>Weber Wolfgang</v>
      </c>
      <c r="AC52" s="184">
        <v>1</v>
      </c>
      <c r="AD52" s="184">
        <v>158</v>
      </c>
      <c r="AE52" s="189"/>
      <c r="AF52" s="184">
        <v>204</v>
      </c>
      <c r="AG52" s="189">
        <v>1</v>
      </c>
      <c r="AH52" s="184">
        <v>184</v>
      </c>
      <c r="AI52" s="189"/>
      <c r="AJ52" s="184">
        <v>202</v>
      </c>
      <c r="AK52" s="189">
        <v>1</v>
      </c>
      <c r="AL52" s="184">
        <v>209</v>
      </c>
      <c r="AM52" s="189">
        <v>1</v>
      </c>
      <c r="AN52" s="184">
        <v>166</v>
      </c>
      <c r="AO52" s="189">
        <v>1</v>
      </c>
      <c r="AP52" s="184">
        <v>225</v>
      </c>
      <c r="AQ52" s="189">
        <v>1</v>
      </c>
      <c r="AR52" s="286"/>
      <c r="AS52" s="263">
        <f>SUM(AD52,AF52,AH52,AJ52,AL52,AN52,AP52,AR52)</f>
        <v>1348</v>
      </c>
      <c r="AT52" s="189">
        <f>SUM(AE52,AG52,AI52,AK52,AM52,AO52,AQ52)</f>
        <v>5</v>
      </c>
      <c r="AU52" s="185" t="s">
        <v>55</v>
      </c>
      <c r="AV52" s="190">
        <f>COUNTIF(AD52,"&gt;0")+COUNTIF(AF52,"&gt;0")+COUNTIF(AH52,"&gt;0")+COUNTIF(AJ52,"&gt;0")+COUNTIF(AL52,"&gt;0")+COUNTIF(AP52,"&gt;0")+COUNTIF(AN52,"&gt;0")</f>
        <v>7</v>
      </c>
      <c r="AW52" s="187">
        <f>IF(COUNT(AD52,AF52,AH52,AJ52,AL52,AN52,AP52)&gt;0,AS52/COUNT(AD52,AF52,AH52,AJ52,AL52,AN52,AP52),0)</f>
        <v>192.57142857142858</v>
      </c>
    </row>
    <row r="53" spans="2:50" s="183" customFormat="1" ht="15" customHeight="1" outlineLevel="1">
      <c r="B53" s="191"/>
      <c r="C53" s="188" t="str">
        <f>Robin!C29</f>
        <v>Gruosso Antonio</v>
      </c>
      <c r="D53" s="184">
        <v>2</v>
      </c>
      <c r="E53" s="184">
        <v>165</v>
      </c>
      <c r="F53" s="189">
        <v>1</v>
      </c>
      <c r="G53" s="184">
        <v>221</v>
      </c>
      <c r="H53" s="189">
        <v>1</v>
      </c>
      <c r="I53" s="184">
        <v>256</v>
      </c>
      <c r="J53" s="189">
        <v>1</v>
      </c>
      <c r="K53" s="184">
        <v>218</v>
      </c>
      <c r="L53" s="189">
        <v>1</v>
      </c>
      <c r="M53" s="184">
        <v>188</v>
      </c>
      <c r="N53" s="189">
        <v>1</v>
      </c>
      <c r="O53" s="184">
        <v>197</v>
      </c>
      <c r="P53" s="189"/>
      <c r="Q53" s="184">
        <v>181</v>
      </c>
      <c r="R53" s="189">
        <v>1</v>
      </c>
      <c r="S53" s="286"/>
      <c r="T53" s="272">
        <f>SUM(E53,G53,I53,K53,M53,O53,Q53,S53)</f>
        <v>1426</v>
      </c>
      <c r="U53" s="189">
        <f>SUM(F53,H53,J53,L53,N53,P53,R53)</f>
        <v>6</v>
      </c>
      <c r="V53" s="185" t="s">
        <v>55</v>
      </c>
      <c r="W53" s="190">
        <f>COUNTIF(E53,"&gt;0")+COUNTIF(G53,"&gt;0")+COUNTIF(I53,"&gt;0")+COUNTIF(K53,"&gt;0")+COUNTIF(M53,"&gt;0")+COUNTIF(Q53,"&gt;0")+COUNTIF(O53,"&gt;0")</f>
        <v>7</v>
      </c>
      <c r="X53" s="187">
        <f>IF(COUNT(E53,G53,I53,K53,M53,O53,Q53)&gt;0,T53/COUNT(E53,G53,I53,K53,M53,O53,Q53),0)</f>
        <v>203.71428571428572</v>
      </c>
      <c r="AA53" s="191"/>
      <c r="AB53" s="188" t="str">
        <f>Robin!U29</f>
        <v>Echtermeyer Ralph</v>
      </c>
      <c r="AC53" s="184">
        <v>2</v>
      </c>
      <c r="AD53" s="184">
        <v>198</v>
      </c>
      <c r="AE53" s="189"/>
      <c r="AF53" s="184">
        <v>235</v>
      </c>
      <c r="AG53" s="189">
        <v>1</v>
      </c>
      <c r="AH53" s="184">
        <v>158</v>
      </c>
      <c r="AI53" s="189"/>
      <c r="AJ53" s="184">
        <v>201</v>
      </c>
      <c r="AK53" s="189">
        <v>1</v>
      </c>
      <c r="AL53" s="184">
        <v>173</v>
      </c>
      <c r="AM53" s="189">
        <v>1</v>
      </c>
      <c r="AN53" s="184">
        <v>226</v>
      </c>
      <c r="AO53" s="189"/>
      <c r="AP53" s="184">
        <v>179</v>
      </c>
      <c r="AQ53" s="189">
        <v>1</v>
      </c>
      <c r="AR53" s="286"/>
      <c r="AS53" s="263">
        <f>SUM(AD53,AF53,AH53,AJ53,AL53,AN53,AP53,AR53)</f>
        <v>1370</v>
      </c>
      <c r="AT53" s="189">
        <f>SUM(AE53,AG53,AI53,AK53,AM53,AO53,AQ53)</f>
        <v>4</v>
      </c>
      <c r="AU53" s="185" t="s">
        <v>55</v>
      </c>
      <c r="AV53" s="190">
        <f>COUNTIF(AD53,"&gt;0")+COUNTIF(AF53,"&gt;0")+COUNTIF(AH53,"&gt;0")+COUNTIF(AJ53,"&gt;0")+COUNTIF(AL53,"&gt;0")+COUNTIF(AP53,"&gt;0")+COUNTIF(AN53,"&gt;0")</f>
        <v>7</v>
      </c>
      <c r="AW53" s="187">
        <f>IF(COUNT(AD53,AF53,AH53,AJ53,AL53,AN53,AP53)&gt;0,AS53/COUNT(AD53,AF53,AH53,AJ53,AL53,AN53,AP53),0)</f>
        <v>195.71428571428572</v>
      </c>
      <c r="AX53" s="167"/>
    </row>
    <row r="54" spans="2:50" s="183" customFormat="1" ht="15" customHeight="1" outlineLevel="1">
      <c r="B54" s="191"/>
      <c r="C54" s="188" t="str">
        <f>Robin!C30</f>
        <v>Lerner Roland</v>
      </c>
      <c r="D54" s="184">
        <v>3</v>
      </c>
      <c r="E54" s="184">
        <v>196</v>
      </c>
      <c r="F54" s="189">
        <v>1</v>
      </c>
      <c r="G54" s="184">
        <v>232</v>
      </c>
      <c r="H54" s="189">
        <v>1</v>
      </c>
      <c r="I54" s="184">
        <v>192</v>
      </c>
      <c r="J54" s="189"/>
      <c r="K54" s="184">
        <v>192</v>
      </c>
      <c r="L54" s="189">
        <v>0.5</v>
      </c>
      <c r="M54" s="184">
        <v>163</v>
      </c>
      <c r="N54" s="189"/>
      <c r="O54" s="184">
        <v>164</v>
      </c>
      <c r="P54" s="189"/>
      <c r="Q54" s="184">
        <v>217</v>
      </c>
      <c r="R54" s="189">
        <v>1</v>
      </c>
      <c r="S54" s="286"/>
      <c r="T54" s="272">
        <f>SUM(E54,G54,I54,K54,M54,O54,Q54,S54)</f>
        <v>1356</v>
      </c>
      <c r="U54" s="189">
        <f>SUM(F54,H54,J54,L54,N54,P54,R54)</f>
        <v>3.5</v>
      </c>
      <c r="V54" s="185" t="s">
        <v>55</v>
      </c>
      <c r="W54" s="190">
        <f>COUNTIF(E54,"&gt;0")+COUNTIF(G54,"&gt;0")+COUNTIF(I54,"&gt;0")+COUNTIF(K54,"&gt;0")+COUNTIF(M54,"&gt;0")+COUNTIF(Q54,"&gt;0")+COUNTIF(O54,"&gt;0")</f>
        <v>7</v>
      </c>
      <c r="X54" s="187">
        <f>IF(COUNT(E54,G54,I54,K54,M54,O54,Q54)&gt;0,T54/COUNT(E54,G54,I54,K54,M54,O54,Q54),0)</f>
        <v>193.71428571428572</v>
      </c>
      <c r="AA54" s="191"/>
      <c r="AB54" s="188" t="str">
        <f>Robin!U30</f>
        <v>Jackson Heike</v>
      </c>
      <c r="AC54" s="184">
        <v>3</v>
      </c>
      <c r="AD54" s="184">
        <v>199</v>
      </c>
      <c r="AE54" s="189"/>
      <c r="AF54" s="184">
        <v>222</v>
      </c>
      <c r="AG54" s="189"/>
      <c r="AH54" s="184">
        <v>209</v>
      </c>
      <c r="AI54" s="189">
        <v>1</v>
      </c>
      <c r="AJ54" s="184">
        <v>203</v>
      </c>
      <c r="AK54" s="189">
        <v>1</v>
      </c>
      <c r="AL54" s="184">
        <v>199</v>
      </c>
      <c r="AM54" s="189">
        <v>1</v>
      </c>
      <c r="AN54" s="184">
        <v>191</v>
      </c>
      <c r="AO54" s="189">
        <v>1</v>
      </c>
      <c r="AP54" s="184">
        <v>182</v>
      </c>
      <c r="AQ54" s="189"/>
      <c r="AR54" s="286"/>
      <c r="AS54" s="263">
        <f>SUM(AD54,AF54,AH54,AJ54,AL54,AN54,AP54,AR54)</f>
        <v>1405</v>
      </c>
      <c r="AT54" s="189">
        <f>SUM(AE54,AG54,AI54,AK54,AM54,AO54,AQ54)</f>
        <v>4</v>
      </c>
      <c r="AU54" s="185" t="s">
        <v>55</v>
      </c>
      <c r="AV54" s="190">
        <f>COUNTIF(AD54,"&gt;0")+COUNTIF(AF54,"&gt;0")+COUNTIF(AH54,"&gt;0")+COUNTIF(AJ54,"&gt;0")+COUNTIF(AL54,"&gt;0")+COUNTIF(AP54,"&gt;0")+COUNTIF(AN54,"&gt;0")</f>
        <v>7</v>
      </c>
      <c r="AW54" s="187">
        <f>IF(COUNT(AD54,AF54,AH54,AJ54,AL54,AN54,AP54)&gt;0,AS54/COUNT(AD54,AF54,AH54,AJ54,AL54,AN54,AP54),0)</f>
        <v>200.71428571428572</v>
      </c>
      <c r="AX54" s="117"/>
    </row>
    <row r="55" spans="2:63" s="183" customFormat="1" ht="15" customHeight="1" outlineLevel="1">
      <c r="B55" s="191"/>
      <c r="C55" s="188" t="str">
        <f>Robin!C31</f>
        <v>Schardt Hans</v>
      </c>
      <c r="D55" s="184">
        <v>4</v>
      </c>
      <c r="E55" s="184"/>
      <c r="F55" s="189"/>
      <c r="G55" s="184"/>
      <c r="H55" s="189"/>
      <c r="I55" s="184"/>
      <c r="J55" s="189"/>
      <c r="K55" s="184"/>
      <c r="L55" s="189"/>
      <c r="M55" s="184"/>
      <c r="N55" s="189"/>
      <c r="O55" s="184"/>
      <c r="P55" s="189"/>
      <c r="Q55" s="184"/>
      <c r="R55" s="189"/>
      <c r="S55" s="286"/>
      <c r="T55" s="272">
        <f>SUM(E55,G55,I55,K55,M55,O55,Q55,S55)</f>
        <v>0</v>
      </c>
      <c r="U55" s="189">
        <f>SUM(F55,H55,J55,L55,N55,P55,R55)</f>
        <v>0</v>
      </c>
      <c r="V55" s="185" t="s">
        <v>55</v>
      </c>
      <c r="W55" s="190">
        <f>COUNTIF(E55,"&gt;0")+COUNTIF(G55,"&gt;0")+COUNTIF(I55,"&gt;0")+COUNTIF(K55,"&gt;0")+COUNTIF(M55,"&gt;0")+COUNTIF(Q55,"&gt;0")+COUNTIF(O55,"&gt;0")</f>
        <v>0</v>
      </c>
      <c r="X55" s="187">
        <f>IF(COUNT(E55,G55,I55,K55,M55)&gt;0,T55/COUNT(E55,G55,I55,K55,M55),0)</f>
        <v>0</v>
      </c>
      <c r="AA55" s="191"/>
      <c r="AB55" s="188" t="str">
        <f>Robin!U31</f>
        <v>Mauckner Manuel</v>
      </c>
      <c r="AC55" s="184">
        <v>4</v>
      </c>
      <c r="AD55" s="184"/>
      <c r="AE55" s="189"/>
      <c r="AF55" s="184"/>
      <c r="AG55" s="189"/>
      <c r="AH55" s="184"/>
      <c r="AI55" s="189"/>
      <c r="AJ55" s="184"/>
      <c r="AK55" s="189"/>
      <c r="AL55" s="184"/>
      <c r="AM55" s="189"/>
      <c r="AN55" s="184"/>
      <c r="AO55" s="189"/>
      <c r="AP55" s="184"/>
      <c r="AQ55" s="189"/>
      <c r="AR55" s="286"/>
      <c r="AS55" s="263">
        <f>SUM(AD55,AF55,AH55,AJ55,AL55,AN55,AP55,AR55)</f>
        <v>0</v>
      </c>
      <c r="AT55" s="189">
        <f>SUM(AE55,AG55,AI55,AK55,AM55,AO55,AQ55)</f>
        <v>0</v>
      </c>
      <c r="AU55" s="185" t="s">
        <v>55</v>
      </c>
      <c r="AV55" s="190">
        <f>COUNTIF(AD55,"&gt;0")+COUNTIF(AF55,"&gt;0")+COUNTIF(AH55,"&gt;0")+COUNTIF(AJ55,"&gt;0")+COUNTIF(AL55,"&gt;0")+COUNTIF(AP55,"&gt;0")+COUNTIF(AN55,"&gt;0")</f>
        <v>0</v>
      </c>
      <c r="AW55" s="187">
        <f>IF(COUNT(AD55,AF55,AH55,AJ55,AL55)&gt;0,AS55/COUNT(AD55,AF55,AH55,AJ55,AL55),0)</f>
        <v>0</v>
      </c>
      <c r="AY55" s="167"/>
      <c r="AZ55" s="167"/>
      <c r="BA55" s="167"/>
      <c r="BB55" s="167"/>
      <c r="BC55" s="17"/>
      <c r="BD55" s="17"/>
      <c r="BE55" s="17"/>
      <c r="BF55" s="17"/>
      <c r="BG55" s="17"/>
      <c r="BH55" s="17"/>
      <c r="BI55" s="17"/>
      <c r="BJ55" s="17"/>
      <c r="BK55" s="17"/>
    </row>
    <row r="56" spans="2:63" s="183" customFormat="1" ht="15" customHeight="1" outlineLevel="1">
      <c r="B56" s="191"/>
      <c r="C56" s="188">
        <f>Robin!C32</f>
        <v>0</v>
      </c>
      <c r="D56" s="184">
        <v>5</v>
      </c>
      <c r="E56" s="184"/>
      <c r="F56" s="189"/>
      <c r="G56" s="184"/>
      <c r="H56" s="189"/>
      <c r="I56" s="184"/>
      <c r="J56" s="189"/>
      <c r="K56" s="184"/>
      <c r="L56" s="189"/>
      <c r="M56" s="184"/>
      <c r="N56" s="189"/>
      <c r="O56" s="184"/>
      <c r="P56" s="189"/>
      <c r="Q56" s="184"/>
      <c r="R56" s="189"/>
      <c r="S56" s="286"/>
      <c r="T56" s="272">
        <f>SUM(E56,G56,I56,K56,M56,O56,Q56,S56)</f>
        <v>0</v>
      </c>
      <c r="U56" s="189">
        <f>SUM(F56,H56,J56,L56,N56,P56,R56)</f>
        <v>0</v>
      </c>
      <c r="V56" s="185" t="s">
        <v>55</v>
      </c>
      <c r="W56" s="190">
        <f>COUNTIF(E56,"&gt;0")+COUNTIF(G56,"&gt;0")+COUNTIF(I56,"&gt;0")+COUNTIF(K56,"&gt;0")+COUNTIF(M56,"&gt;0")+COUNTIF(Q56,"&gt;0")+COUNTIF(O56,"&gt;0")</f>
        <v>0</v>
      </c>
      <c r="X56" s="187">
        <f>IF(COUNT(E56,G56,I56,K56,M56)&gt;0,T56/COUNT(E56,G56,I56,K56,M56),0)</f>
        <v>0</v>
      </c>
      <c r="AA56" s="191"/>
      <c r="AB56" s="188" t="str">
        <f>Robin!U32</f>
        <v>Rauch Gabi</v>
      </c>
      <c r="AC56" s="184">
        <v>5</v>
      </c>
      <c r="AD56" s="184"/>
      <c r="AE56" s="189"/>
      <c r="AF56" s="184"/>
      <c r="AG56" s="189"/>
      <c r="AH56" s="184"/>
      <c r="AI56" s="189"/>
      <c r="AJ56" s="184"/>
      <c r="AK56" s="189"/>
      <c r="AL56" s="184"/>
      <c r="AM56" s="189"/>
      <c r="AN56" s="184"/>
      <c r="AO56" s="189"/>
      <c r="AP56" s="184"/>
      <c r="AQ56" s="189"/>
      <c r="AR56" s="286"/>
      <c r="AS56" s="263">
        <f>SUM(AD56,AF56,AH56,AJ56,AL56,AN56,AP56,AR56)</f>
        <v>0</v>
      </c>
      <c r="AT56" s="189">
        <f>SUM(AE56,AG56,AI56,AK56,AM56,AO56,AQ56)</f>
        <v>0</v>
      </c>
      <c r="AU56" s="185" t="s">
        <v>55</v>
      </c>
      <c r="AV56" s="190">
        <f>COUNTIF(AD56,"&gt;0")+COUNTIF(AF56,"&gt;0")+COUNTIF(AH56,"&gt;0")+COUNTIF(AJ56,"&gt;0")+COUNTIF(AL56,"&gt;0")+COUNTIF(AP56,"&gt;0")+COUNTIF(AN56,"&gt;0")</f>
        <v>0</v>
      </c>
      <c r="AW56" s="187">
        <f>IF(COUNT(AD56,AF56,AH56,AJ56,AL56)&gt;0,AS56/COUNT(AD56,AF56,AH56,AJ56,AL56),0)</f>
        <v>0</v>
      </c>
      <c r="AY56" s="167"/>
      <c r="AZ56" s="167"/>
      <c r="BA56" s="167"/>
      <c r="BB56" s="167"/>
      <c r="BC56" s="17"/>
      <c r="BD56" s="17"/>
      <c r="BE56" s="17"/>
      <c r="BF56" s="17"/>
      <c r="BG56" s="17"/>
      <c r="BH56" s="17"/>
      <c r="BI56" s="17"/>
      <c r="BJ56" s="17"/>
      <c r="BK56" s="17"/>
    </row>
    <row r="57" spans="2:63" s="183" customFormat="1" ht="7.5" customHeight="1" outlineLevel="1">
      <c r="B57" s="191"/>
      <c r="C57" s="188"/>
      <c r="D57" s="184"/>
      <c r="E57" s="184"/>
      <c r="F57" s="189"/>
      <c r="G57" s="184"/>
      <c r="H57" s="189"/>
      <c r="I57" s="184"/>
      <c r="J57" s="192"/>
      <c r="K57" s="184"/>
      <c r="L57" s="192"/>
      <c r="M57" s="184"/>
      <c r="N57" s="192"/>
      <c r="O57" s="184"/>
      <c r="P57" s="192"/>
      <c r="Q57" s="184"/>
      <c r="R57" s="192"/>
      <c r="S57" s="269"/>
      <c r="T57" s="184"/>
      <c r="U57" s="192"/>
      <c r="V57" s="185"/>
      <c r="W57" s="186"/>
      <c r="X57" s="187"/>
      <c r="AA57" s="191"/>
      <c r="AB57" s="188"/>
      <c r="AC57" s="184"/>
      <c r="AD57" s="184"/>
      <c r="AE57" s="189"/>
      <c r="AF57" s="184"/>
      <c r="AG57" s="189"/>
      <c r="AH57" s="184"/>
      <c r="AI57" s="192"/>
      <c r="AJ57" s="184"/>
      <c r="AK57" s="192"/>
      <c r="AL57" s="184"/>
      <c r="AM57" s="192"/>
      <c r="AN57" s="184"/>
      <c r="AO57" s="192"/>
      <c r="AP57" s="184"/>
      <c r="AQ57" s="192"/>
      <c r="AR57" s="269"/>
      <c r="AS57" s="184"/>
      <c r="AT57" s="192"/>
      <c r="AU57" s="185"/>
      <c r="AV57" s="186"/>
      <c r="AW57" s="187"/>
      <c r="AY57" s="117"/>
      <c r="AZ57" s="117"/>
      <c r="BA57" s="117"/>
      <c r="BB57" s="117"/>
      <c r="BC57" s="17"/>
      <c r="BD57" s="17"/>
      <c r="BE57" s="17"/>
      <c r="BF57" s="17"/>
      <c r="BG57" s="17"/>
      <c r="BH57" s="17"/>
      <c r="BI57" s="17"/>
      <c r="BJ57" s="17"/>
      <c r="BK57" s="17"/>
    </row>
    <row r="58" spans="2:89" s="183" customFormat="1" ht="15" customHeight="1" outlineLevel="1">
      <c r="B58" s="191"/>
      <c r="C58" s="215" t="s">
        <v>69</v>
      </c>
      <c r="D58" s="184"/>
      <c r="E58" s="193">
        <f aca="true" t="shared" si="11" ref="E58:R58">SUM(E52:E56)</f>
        <v>570</v>
      </c>
      <c r="F58" s="189">
        <f t="shared" si="11"/>
        <v>3</v>
      </c>
      <c r="G58" s="193">
        <f t="shared" si="11"/>
        <v>656</v>
      </c>
      <c r="H58" s="189">
        <f t="shared" si="11"/>
        <v>3</v>
      </c>
      <c r="I58" s="193">
        <f t="shared" si="11"/>
        <v>614</v>
      </c>
      <c r="J58" s="189">
        <f t="shared" si="11"/>
        <v>1</v>
      </c>
      <c r="K58" s="193">
        <f t="shared" si="11"/>
        <v>629</v>
      </c>
      <c r="L58" s="189">
        <f t="shared" si="11"/>
        <v>2.5</v>
      </c>
      <c r="M58" s="193">
        <f t="shared" si="11"/>
        <v>561</v>
      </c>
      <c r="N58" s="189">
        <f t="shared" si="11"/>
        <v>2</v>
      </c>
      <c r="O58" s="193">
        <f t="shared" si="11"/>
        <v>522</v>
      </c>
      <c r="P58" s="189">
        <f t="shared" si="11"/>
        <v>0</v>
      </c>
      <c r="Q58" s="193">
        <f t="shared" si="11"/>
        <v>633</v>
      </c>
      <c r="R58" s="189">
        <f t="shared" si="11"/>
        <v>3</v>
      </c>
      <c r="S58" s="269"/>
      <c r="T58" s="193">
        <f>SUM(T52:T56)</f>
        <v>4185</v>
      </c>
      <c r="U58" s="189">
        <f>SUM(F58,H58,J58,L58,N58,P58,R58)</f>
        <v>14.5</v>
      </c>
      <c r="V58" s="185"/>
      <c r="W58" s="194">
        <f>SUM(W52:W56)</f>
        <v>21</v>
      </c>
      <c r="X58" s="195">
        <f>IF(COUNT(E52:E56,G52:G56,I52:I56,K52:K56,M52:M56,O52:O56,Q52:Q56)&gt;0,T58/COUNT(E52:E56,G52:G56,I52:I56,K52:K56,M52:M56,O52:O56,Q52:Q56),0)</f>
        <v>199.28571428571428</v>
      </c>
      <c r="AA58" s="191"/>
      <c r="AB58" s="215" t="s">
        <v>69</v>
      </c>
      <c r="AC58" s="184"/>
      <c r="AD58" s="193">
        <f aca="true" t="shared" si="12" ref="AD58:AQ58">SUM(AD52:AD56)</f>
        <v>555</v>
      </c>
      <c r="AE58" s="189">
        <f t="shared" si="12"/>
        <v>0</v>
      </c>
      <c r="AF58" s="193">
        <f t="shared" si="12"/>
        <v>661</v>
      </c>
      <c r="AG58" s="189">
        <f t="shared" si="12"/>
        <v>2</v>
      </c>
      <c r="AH58" s="193">
        <f t="shared" si="12"/>
        <v>551</v>
      </c>
      <c r="AI58" s="189">
        <f t="shared" si="12"/>
        <v>1</v>
      </c>
      <c r="AJ58" s="193">
        <f t="shared" si="12"/>
        <v>606</v>
      </c>
      <c r="AK58" s="189">
        <f t="shared" si="12"/>
        <v>3</v>
      </c>
      <c r="AL58" s="193">
        <f t="shared" si="12"/>
        <v>581</v>
      </c>
      <c r="AM58" s="189">
        <f t="shared" si="12"/>
        <v>3</v>
      </c>
      <c r="AN58" s="193">
        <f t="shared" si="12"/>
        <v>583</v>
      </c>
      <c r="AO58" s="189">
        <f t="shared" si="12"/>
        <v>2</v>
      </c>
      <c r="AP58" s="193">
        <f t="shared" si="12"/>
        <v>586</v>
      </c>
      <c r="AQ58" s="189">
        <f t="shared" si="12"/>
        <v>2</v>
      </c>
      <c r="AR58" s="269"/>
      <c r="AS58" s="193">
        <f>SUM(AS52:AS56)</f>
        <v>4123</v>
      </c>
      <c r="AT58" s="189">
        <f>SUM(AE58,AG58,AI58,AK58,AM58,AO58,AQ58)</f>
        <v>13</v>
      </c>
      <c r="AU58" s="185"/>
      <c r="AV58" s="194">
        <f>SUM(AV52:AV56)</f>
        <v>21</v>
      </c>
      <c r="AW58" s="195">
        <f>IF(COUNT(AD52:AD56,AF52:AF56,AH52:AH56,AJ52:AJ56,AL52:AL56,AN52:AN56,AP52:AP56)&gt;0,AS58/COUNT(AD52:AD56,AF52:AF56,AH52:AH56,AJ52:AJ56,AL52:AL56,AN52:AN56,AP52:AP56),0)</f>
        <v>196.33333333333334</v>
      </c>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row>
    <row r="59" spans="2:89" s="183" customFormat="1" ht="15" customHeight="1" outlineLevel="1">
      <c r="B59" s="191"/>
      <c r="C59" s="215" t="s">
        <v>70</v>
      </c>
      <c r="D59" s="184"/>
      <c r="E59" s="180" t="s">
        <v>60</v>
      </c>
      <c r="F59" s="199">
        <f>IF(E58&gt;E47,2,IF(E58&lt;E47,0,1))*SIGN(E58)</f>
        <v>2</v>
      </c>
      <c r="G59" s="180" t="s">
        <v>64</v>
      </c>
      <c r="H59" s="199">
        <f>IF(G58&gt;G80,2,IF(G58&lt;G80,0,1))*SIGN(G58)</f>
        <v>2</v>
      </c>
      <c r="I59" s="180" t="s">
        <v>56</v>
      </c>
      <c r="J59" s="199">
        <f>IF(I58&gt;I69,2,IF(I58&lt;I69,0,1))*SIGN(I58)</f>
        <v>0</v>
      </c>
      <c r="K59" s="180" t="s">
        <v>58</v>
      </c>
      <c r="L59" s="199">
        <f>IF(K58&gt;K36,2,IF(K36&lt;K47,0,1))*SIGN(K58)</f>
        <v>2</v>
      </c>
      <c r="M59" s="180" t="s">
        <v>63</v>
      </c>
      <c r="N59" s="199">
        <f>IF(M58&gt;M91,2,IF(M58&lt;M91,0,1))*SIGN(M58)</f>
        <v>2</v>
      </c>
      <c r="O59" s="180" t="s">
        <v>59</v>
      </c>
      <c r="P59" s="199">
        <f>IF(O58&gt;O25,2,IF(O58&lt;O25,0,1))*SIGN(O58)</f>
        <v>0</v>
      </c>
      <c r="Q59" s="180" t="s">
        <v>57</v>
      </c>
      <c r="R59" s="199">
        <f>IF(Q58&gt;Q14,2,IF(Q58&lt;Q14,0,1))*SIGN(Q58)</f>
        <v>2</v>
      </c>
      <c r="S59" s="270"/>
      <c r="T59" s="184"/>
      <c r="U59" s="196">
        <f>SUM(F59,H59,J59,L59,N59,P59:R59)</f>
        <v>10</v>
      </c>
      <c r="V59" s="185"/>
      <c r="W59" s="186"/>
      <c r="X59" s="187"/>
      <c r="AA59" s="191"/>
      <c r="AB59" s="215" t="s">
        <v>70</v>
      </c>
      <c r="AC59" s="184"/>
      <c r="AD59" s="180" t="s">
        <v>60</v>
      </c>
      <c r="AE59" s="199">
        <f>IF(AD58&gt;AD47,2,IF(AD58&lt;AD47,0,1))*SIGN(AD58)</f>
        <v>0</v>
      </c>
      <c r="AF59" s="180" t="s">
        <v>64</v>
      </c>
      <c r="AG59" s="199">
        <f>IF(AF58&gt;AF80,2,IF(AF58&lt;AF80,0,1))*SIGN(AF58)</f>
        <v>2</v>
      </c>
      <c r="AH59" s="180" t="s">
        <v>56</v>
      </c>
      <c r="AI59" s="199">
        <f>IF(AH58&gt;AH69,2,IF(AH58&lt;AH69,0,1))*SIGN(AH58)</f>
        <v>0</v>
      </c>
      <c r="AJ59" s="180" t="s">
        <v>58</v>
      </c>
      <c r="AK59" s="199">
        <f>IF(AJ58&gt;AJ36,2,IF(AJ36&lt;AJ47,0,1))*SIGN(AJ58)</f>
        <v>2</v>
      </c>
      <c r="AL59" s="180" t="s">
        <v>63</v>
      </c>
      <c r="AM59" s="199">
        <f>IF(AL58&gt;AL91,2,IF(AL58&lt;AL91,0,1))*SIGN(AL58)</f>
        <v>2</v>
      </c>
      <c r="AN59" s="180" t="s">
        <v>59</v>
      </c>
      <c r="AO59" s="199">
        <f>IF(AN58&gt;AN25,2,IF(AN58&lt;AN25,0,1))*SIGN(AN58)</f>
        <v>2</v>
      </c>
      <c r="AP59" s="180" t="s">
        <v>57</v>
      </c>
      <c r="AQ59" s="199">
        <f>IF(AP58&gt;AP14,2,IF(AP58&lt;AP14,0,1))*SIGN(AP58)</f>
        <v>2</v>
      </c>
      <c r="AR59" s="270"/>
      <c r="AS59" s="184"/>
      <c r="AT59" s="196">
        <f>SUM(AE59,AG59,AI59,AK59,AM59,AO59:AQ59)</f>
        <v>10</v>
      </c>
      <c r="AU59" s="185"/>
      <c r="AV59" s="186"/>
      <c r="AW59" s="18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row>
    <row r="60" spans="2:49" s="183" customFormat="1" ht="15" customHeight="1" thickBot="1">
      <c r="B60" s="191"/>
      <c r="C60" s="215" t="s">
        <v>66</v>
      </c>
      <c r="D60" s="184"/>
      <c r="E60" s="184"/>
      <c r="F60" s="189">
        <f>SUM(F58+F59)</f>
        <v>5</v>
      </c>
      <c r="G60" s="184"/>
      <c r="H60" s="189">
        <f>SUM(H58+H59)</f>
        <v>5</v>
      </c>
      <c r="I60" s="184"/>
      <c r="J60" s="189">
        <f>SUM(J58+J59)</f>
        <v>1</v>
      </c>
      <c r="K60" s="184"/>
      <c r="L60" s="189">
        <f>SUM(L58+L59)</f>
        <v>4.5</v>
      </c>
      <c r="M60" s="184"/>
      <c r="N60" s="189">
        <f>SUM(N58+N59)</f>
        <v>4</v>
      </c>
      <c r="O60" s="184"/>
      <c r="P60" s="189">
        <f>SUM(P58+P59)</f>
        <v>0</v>
      </c>
      <c r="Q60" s="184"/>
      <c r="R60" s="189">
        <f>SUM(R58+R59)</f>
        <v>5</v>
      </c>
      <c r="S60" s="269"/>
      <c r="T60" s="184"/>
      <c r="U60" s="196">
        <f>SUM(U58+U59)</f>
        <v>24.5</v>
      </c>
      <c r="V60" s="185"/>
      <c r="W60" s="186"/>
      <c r="X60" s="187"/>
      <c r="AA60" s="191"/>
      <c r="AB60" s="215" t="s">
        <v>66</v>
      </c>
      <c r="AC60" s="184"/>
      <c r="AD60" s="184"/>
      <c r="AE60" s="189">
        <f>SUM(AE58+AE59)</f>
        <v>0</v>
      </c>
      <c r="AF60" s="184"/>
      <c r="AG60" s="189">
        <f>SUM(AG58+AG59)</f>
        <v>4</v>
      </c>
      <c r="AH60" s="184"/>
      <c r="AI60" s="189">
        <f>SUM(AI58+AI59)</f>
        <v>1</v>
      </c>
      <c r="AJ60" s="184"/>
      <c r="AK60" s="189">
        <f>SUM(AK58+AK59)</f>
        <v>5</v>
      </c>
      <c r="AL60" s="184"/>
      <c r="AM60" s="189">
        <f>SUM(AM58+AM59)</f>
        <v>5</v>
      </c>
      <c r="AN60" s="184"/>
      <c r="AO60" s="189">
        <f>SUM(AO58+AO59)</f>
        <v>4</v>
      </c>
      <c r="AP60" s="184"/>
      <c r="AQ60" s="189">
        <f>SUM(AQ58+AQ59)</f>
        <v>4</v>
      </c>
      <c r="AR60" s="269"/>
      <c r="AS60" s="184"/>
      <c r="AT60" s="196">
        <f>SUM(AT58+AT59)</f>
        <v>23</v>
      </c>
      <c r="AU60" s="185"/>
      <c r="AV60" s="186"/>
      <c r="AW60" s="187"/>
    </row>
    <row r="61" spans="1:89" s="17" customFormat="1" ht="7.5" customHeight="1" outlineLevel="1" thickTop="1">
      <c r="A61"/>
      <c r="B61" s="200"/>
      <c r="C61" s="39"/>
      <c r="D61" s="40"/>
      <c r="E61" s="26"/>
      <c r="F61" s="168"/>
      <c r="G61" s="25"/>
      <c r="H61" s="168"/>
      <c r="I61" s="26"/>
      <c r="J61" s="25"/>
      <c r="K61" s="25"/>
      <c r="L61" s="25"/>
      <c r="M61" s="25"/>
      <c r="N61" s="25"/>
      <c r="O61" s="25"/>
      <c r="P61" s="25"/>
      <c r="Q61" s="25"/>
      <c r="R61" s="25"/>
      <c r="S61" s="265"/>
      <c r="T61" s="25"/>
      <c r="U61" s="25"/>
      <c r="V61" s="169"/>
      <c r="W61" s="169"/>
      <c r="X61" s="170"/>
      <c r="Y61" s="167"/>
      <c r="Z61" s="167"/>
      <c r="AA61" s="39"/>
      <c r="AB61" s="39"/>
      <c r="AC61" s="40"/>
      <c r="AD61" s="26"/>
      <c r="AE61" s="168"/>
      <c r="AF61" s="25"/>
      <c r="AG61" s="168"/>
      <c r="AH61" s="26"/>
      <c r="AI61" s="25"/>
      <c r="AJ61" s="25"/>
      <c r="AK61" s="25"/>
      <c r="AL61" s="25"/>
      <c r="AM61" s="25"/>
      <c r="AN61" s="25"/>
      <c r="AO61" s="25"/>
      <c r="AP61" s="25"/>
      <c r="AQ61" s="25"/>
      <c r="AR61" s="265"/>
      <c r="AS61" s="25"/>
      <c r="AT61" s="25"/>
      <c r="AU61" s="169"/>
      <c r="AV61" s="169"/>
      <c r="AW61" s="170"/>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row>
    <row r="62" spans="1:89" s="17" customFormat="1" ht="24.75" customHeight="1" outlineLevel="1">
      <c r="A62"/>
      <c r="B62" s="163" t="s">
        <v>17</v>
      </c>
      <c r="C62" s="178" t="str">
        <f>Robin!C33</f>
        <v>Raubritter Hallstadt 1</v>
      </c>
      <c r="D62" s="179" t="s">
        <v>46</v>
      </c>
      <c r="E62" s="180" t="s">
        <v>47</v>
      </c>
      <c r="F62" s="181" t="s">
        <v>48</v>
      </c>
      <c r="G62" s="180" t="s">
        <v>49</v>
      </c>
      <c r="H62" s="181" t="s">
        <v>48</v>
      </c>
      <c r="I62" s="180" t="s">
        <v>50</v>
      </c>
      <c r="J62" s="180" t="s">
        <v>48</v>
      </c>
      <c r="K62" s="180" t="s">
        <v>51</v>
      </c>
      <c r="L62" s="180" t="s">
        <v>48</v>
      </c>
      <c r="M62" s="180" t="s">
        <v>52</v>
      </c>
      <c r="N62" s="180" t="s">
        <v>48</v>
      </c>
      <c r="O62" s="180" t="s">
        <v>61</v>
      </c>
      <c r="P62" s="180" t="s">
        <v>48</v>
      </c>
      <c r="Q62" s="180" t="s">
        <v>62</v>
      </c>
      <c r="R62" s="180" t="s">
        <v>48</v>
      </c>
      <c r="S62" s="268" t="s">
        <v>219</v>
      </c>
      <c r="T62" s="180" t="s">
        <v>53</v>
      </c>
      <c r="U62" s="180" t="s">
        <v>54</v>
      </c>
      <c r="V62" s="182"/>
      <c r="W62" s="180" t="s">
        <v>46</v>
      </c>
      <c r="X62" s="181" t="s">
        <v>6</v>
      </c>
      <c r="Y62" s="117"/>
      <c r="Z62" s="117"/>
      <c r="AA62" s="163" t="s">
        <v>17</v>
      </c>
      <c r="AB62" s="178" t="str">
        <f>Robin!U33</f>
        <v>Comet Nürnberg 1</v>
      </c>
      <c r="AC62" s="179" t="s">
        <v>46</v>
      </c>
      <c r="AD62" s="180" t="s">
        <v>47</v>
      </c>
      <c r="AE62" s="181" t="s">
        <v>48</v>
      </c>
      <c r="AF62" s="180" t="s">
        <v>49</v>
      </c>
      <c r="AG62" s="181" t="s">
        <v>48</v>
      </c>
      <c r="AH62" s="180" t="s">
        <v>50</v>
      </c>
      <c r="AI62" s="180" t="s">
        <v>48</v>
      </c>
      <c r="AJ62" s="180" t="s">
        <v>51</v>
      </c>
      <c r="AK62" s="180" t="s">
        <v>48</v>
      </c>
      <c r="AL62" s="180" t="s">
        <v>52</v>
      </c>
      <c r="AM62" s="180" t="s">
        <v>48</v>
      </c>
      <c r="AN62" s="180" t="s">
        <v>61</v>
      </c>
      <c r="AO62" s="180" t="s">
        <v>48</v>
      </c>
      <c r="AP62" s="180" t="s">
        <v>62</v>
      </c>
      <c r="AQ62" s="180" t="s">
        <v>48</v>
      </c>
      <c r="AR62" s="268" t="s">
        <v>219</v>
      </c>
      <c r="AS62" s="180" t="s">
        <v>53</v>
      </c>
      <c r="AT62" s="180" t="s">
        <v>54</v>
      </c>
      <c r="AU62" s="182"/>
      <c r="AV62" s="180" t="s">
        <v>46</v>
      </c>
      <c r="AW62" s="181" t="s">
        <v>6</v>
      </c>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row>
    <row r="63" spans="2:49" s="183" customFormat="1" ht="15" outlineLevel="1">
      <c r="B63" s="206"/>
      <c r="C63" s="188" t="str">
        <f>Robin!C34</f>
        <v>Renner Alex</v>
      </c>
      <c r="D63" s="184">
        <v>1</v>
      </c>
      <c r="E63" s="184">
        <v>182</v>
      </c>
      <c r="F63" s="189"/>
      <c r="G63" s="184">
        <v>198</v>
      </c>
      <c r="H63" s="189">
        <v>1</v>
      </c>
      <c r="I63" s="184">
        <v>221</v>
      </c>
      <c r="J63" s="189">
        <v>1</v>
      </c>
      <c r="K63" s="184">
        <v>193</v>
      </c>
      <c r="L63" s="189"/>
      <c r="M63" s="184"/>
      <c r="N63" s="189"/>
      <c r="O63" s="184"/>
      <c r="P63" s="189"/>
      <c r="Q63" s="184"/>
      <c r="R63" s="189"/>
      <c r="S63" s="286"/>
      <c r="T63" s="272">
        <f>SUM(E63,G63,I63,K63,M63,O63,Q63,S63)</f>
        <v>794</v>
      </c>
      <c r="U63" s="189">
        <f>SUM(F63,H63,J63,L63,N63,P63,R63)</f>
        <v>2</v>
      </c>
      <c r="V63" s="185" t="s">
        <v>55</v>
      </c>
      <c r="W63" s="190">
        <f>COUNTIF(E63,"&gt;0")+COUNTIF(G63,"&gt;0")+COUNTIF(I63,"&gt;0")+COUNTIF(K63,"&gt;0")+COUNTIF(M63,"&gt;0")+COUNTIF(Q63,"&gt;0")+COUNTIF(O63,"&gt;0")</f>
        <v>4</v>
      </c>
      <c r="X63" s="187">
        <f>IF(COUNT(E63,G63,I63,K63,M63,O63,Q63)&gt;0,T63/COUNT(E63,G63,I63,K63,M63,O63,Q63),0)</f>
        <v>198.5</v>
      </c>
      <c r="AB63" s="188" t="str">
        <f>Robin!U34</f>
        <v>Weigand Gerd</v>
      </c>
      <c r="AC63" s="184">
        <v>1</v>
      </c>
      <c r="AD63" s="184">
        <v>209</v>
      </c>
      <c r="AE63" s="189">
        <v>1</v>
      </c>
      <c r="AF63" s="184">
        <v>221</v>
      </c>
      <c r="AG63" s="189">
        <v>1</v>
      </c>
      <c r="AH63" s="184">
        <v>190</v>
      </c>
      <c r="AI63" s="189">
        <v>1</v>
      </c>
      <c r="AJ63" s="184">
        <v>195</v>
      </c>
      <c r="AK63" s="189">
        <v>1</v>
      </c>
      <c r="AL63" s="184">
        <v>188</v>
      </c>
      <c r="AM63" s="189">
        <v>1</v>
      </c>
      <c r="AN63" s="184">
        <v>132</v>
      </c>
      <c r="AO63" s="189"/>
      <c r="AP63" s="184">
        <v>169</v>
      </c>
      <c r="AQ63" s="189"/>
      <c r="AR63" s="286"/>
      <c r="AS63" s="263">
        <f>SUM(AD63,AF63,AH63,AJ63,AL63,AN63,AP63,AR63)</f>
        <v>1304</v>
      </c>
      <c r="AT63" s="189">
        <f>SUM(AE63,AG63,AI63,AK63,AM63,AO63,AQ63)</f>
        <v>5</v>
      </c>
      <c r="AU63" s="185" t="s">
        <v>55</v>
      </c>
      <c r="AV63" s="190">
        <f>COUNTIF(AD63,"&gt;0")+COUNTIF(AF63,"&gt;0")+COUNTIF(AH63,"&gt;0")+COUNTIF(AJ63,"&gt;0")+COUNTIF(AL63,"&gt;0")+COUNTIF(AP63,"&gt;0")+COUNTIF(AN63,"&gt;0")</f>
        <v>7</v>
      </c>
      <c r="AW63" s="187">
        <f>IF(COUNT(AD63,AF63,AH63,AJ63,AL63,AN63,AP63)&gt;0,AS63/COUNT(AD63,AF63,AH63,AJ63,AL63,AN63,AP63),0)</f>
        <v>186.28571428571428</v>
      </c>
    </row>
    <row r="64" spans="2:50" s="183" customFormat="1" ht="15" customHeight="1" outlineLevel="1">
      <c r="B64" s="191"/>
      <c r="C64" s="188" t="str">
        <f>Robin!C35</f>
        <v>Werner Prietz</v>
      </c>
      <c r="D64" s="184">
        <v>2</v>
      </c>
      <c r="E64" s="184">
        <v>223</v>
      </c>
      <c r="F64" s="189">
        <v>1</v>
      </c>
      <c r="G64" s="184">
        <v>215</v>
      </c>
      <c r="H64" s="189">
        <v>1</v>
      </c>
      <c r="I64" s="184">
        <v>246</v>
      </c>
      <c r="J64" s="189"/>
      <c r="K64" s="184">
        <v>185</v>
      </c>
      <c r="L64" s="189">
        <v>1</v>
      </c>
      <c r="M64" s="184">
        <v>207</v>
      </c>
      <c r="N64" s="189"/>
      <c r="O64" s="184">
        <v>174</v>
      </c>
      <c r="P64" s="189"/>
      <c r="Q64" s="184">
        <v>197</v>
      </c>
      <c r="R64" s="189">
        <v>1</v>
      </c>
      <c r="S64" s="286"/>
      <c r="T64" s="272">
        <f>SUM(E64,G64,I64,K64,M64,O64,Q64,S64)</f>
        <v>1447</v>
      </c>
      <c r="U64" s="189">
        <f>SUM(F64,H64,J64,L64,N64,P64,R64)</f>
        <v>4</v>
      </c>
      <c r="V64" s="185" t="s">
        <v>55</v>
      </c>
      <c r="W64" s="190">
        <f>COUNTIF(E64,"&gt;0")+COUNTIF(G64,"&gt;0")+COUNTIF(I64,"&gt;0")+COUNTIF(K64,"&gt;0")+COUNTIF(M64,"&gt;0")+COUNTIF(Q64,"&gt;0")+COUNTIF(O64,"&gt;0")</f>
        <v>7</v>
      </c>
      <c r="X64" s="187">
        <f>IF(COUNT(E64,G64,I64,K64,M64,O64,Q64)&gt;0,T64/COUNT(E64,G64,I64,K64,M64,O64,Q64),0)</f>
        <v>206.71428571428572</v>
      </c>
      <c r="AA64" s="191"/>
      <c r="AB64" s="188" t="str">
        <f>Robin!U35</f>
        <v>Koch Karl-Heinz</v>
      </c>
      <c r="AC64" s="184">
        <v>2</v>
      </c>
      <c r="AD64" s="184">
        <v>203</v>
      </c>
      <c r="AE64" s="189"/>
      <c r="AF64" s="184">
        <v>203</v>
      </c>
      <c r="AG64" s="189">
        <v>1</v>
      </c>
      <c r="AH64" s="184">
        <v>200</v>
      </c>
      <c r="AI64" s="189">
        <v>1</v>
      </c>
      <c r="AJ64" s="184">
        <v>201</v>
      </c>
      <c r="AK64" s="189">
        <v>1</v>
      </c>
      <c r="AL64" s="184">
        <v>153</v>
      </c>
      <c r="AM64" s="189"/>
      <c r="AN64" s="184">
        <v>167</v>
      </c>
      <c r="AO64" s="189">
        <v>1</v>
      </c>
      <c r="AP64" s="184">
        <v>172</v>
      </c>
      <c r="AQ64" s="189"/>
      <c r="AR64" s="286"/>
      <c r="AS64" s="263">
        <f>SUM(AD64,AF64,AH64,AJ64,AL64,AN64,AP64,AR64)</f>
        <v>1299</v>
      </c>
      <c r="AT64" s="189">
        <f>SUM(AE64,AG64,AI64,AK64,AM64,AO64,AQ64)</f>
        <v>4</v>
      </c>
      <c r="AU64" s="185" t="s">
        <v>55</v>
      </c>
      <c r="AV64" s="190">
        <f>COUNTIF(AD64,"&gt;0")+COUNTIF(AF64,"&gt;0")+COUNTIF(AH64,"&gt;0")+COUNTIF(AJ64,"&gt;0")+COUNTIF(AL64,"&gt;0")+COUNTIF(AP64,"&gt;0")+COUNTIF(AN64,"&gt;0")</f>
        <v>7</v>
      </c>
      <c r="AW64" s="187">
        <f>IF(COUNT(AD64,AF64,AH64,AJ64,AL64,AN64,AP64)&gt;0,AS64/COUNT(AD64,AF64,AH64,AJ64,AL64,AN64,AP64),0)</f>
        <v>185.57142857142858</v>
      </c>
      <c r="AX64" s="167"/>
    </row>
    <row r="65" spans="2:50" s="183" customFormat="1" ht="15" customHeight="1" outlineLevel="1">
      <c r="B65" s="191"/>
      <c r="C65" s="188" t="str">
        <f>Robin!C36</f>
        <v>Stallworth Holton</v>
      </c>
      <c r="D65" s="184">
        <v>3</v>
      </c>
      <c r="E65" s="184">
        <v>227</v>
      </c>
      <c r="F65" s="189">
        <v>1</v>
      </c>
      <c r="G65" s="184">
        <v>166</v>
      </c>
      <c r="H65" s="189"/>
      <c r="I65" s="184">
        <v>212</v>
      </c>
      <c r="J65" s="189">
        <v>1</v>
      </c>
      <c r="K65" s="184">
        <v>252</v>
      </c>
      <c r="L65" s="189">
        <v>1</v>
      </c>
      <c r="M65" s="184">
        <v>180</v>
      </c>
      <c r="N65" s="189"/>
      <c r="O65" s="184">
        <v>243</v>
      </c>
      <c r="P65" s="189">
        <v>1</v>
      </c>
      <c r="Q65" s="184">
        <v>181</v>
      </c>
      <c r="R65" s="189">
        <v>1</v>
      </c>
      <c r="S65" s="286"/>
      <c r="T65" s="272">
        <f>SUM(E65,G65,I65,K65,M65,O65,Q65,S65)</f>
        <v>1461</v>
      </c>
      <c r="U65" s="189">
        <f>SUM(F65,H65,J65,L65,N65,P65,R65)</f>
        <v>5</v>
      </c>
      <c r="V65" s="185" t="s">
        <v>55</v>
      </c>
      <c r="W65" s="190">
        <f>COUNTIF(E65,"&gt;0")+COUNTIF(G65,"&gt;0")+COUNTIF(I65,"&gt;0")+COUNTIF(K65,"&gt;0")+COUNTIF(M65,"&gt;0")+COUNTIF(Q65,"&gt;0")+COUNTIF(O65,"&gt;0")</f>
        <v>7</v>
      </c>
      <c r="X65" s="187">
        <f>IF(COUNT(E65,G65,I65,K65,M65,O65,Q65)&gt;0,T65/COUNT(E65,G65,I65,K65,M65,O65,Q65),0)</f>
        <v>208.71428571428572</v>
      </c>
      <c r="AA65" s="191"/>
      <c r="AB65" s="188" t="str">
        <f>Robin!U36</f>
        <v>Childress Toni</v>
      </c>
      <c r="AC65" s="184">
        <v>3</v>
      </c>
      <c r="AD65" s="184">
        <v>161</v>
      </c>
      <c r="AE65" s="189"/>
      <c r="AF65" s="184">
        <v>173</v>
      </c>
      <c r="AG65" s="189">
        <v>1</v>
      </c>
      <c r="AH65" s="184">
        <v>172</v>
      </c>
      <c r="AI65" s="189"/>
      <c r="AJ65" s="184">
        <v>170</v>
      </c>
      <c r="AK65" s="189"/>
      <c r="AL65" s="184">
        <v>198</v>
      </c>
      <c r="AM65" s="189">
        <v>1</v>
      </c>
      <c r="AN65" s="285">
        <v>192</v>
      </c>
      <c r="AO65" s="189"/>
      <c r="AP65" s="184">
        <v>168</v>
      </c>
      <c r="AQ65" s="189">
        <v>1</v>
      </c>
      <c r="AR65" s="286"/>
      <c r="AS65" s="263">
        <f>SUM(AD65,AF65,AH65,AJ65,AL65,AN65,AP65,AR65)</f>
        <v>1234</v>
      </c>
      <c r="AT65" s="189">
        <f>SUM(AE65,AG65,AI65,AK65,AM65,AO65,AQ65)</f>
        <v>3</v>
      </c>
      <c r="AU65" s="185" t="s">
        <v>55</v>
      </c>
      <c r="AV65" s="190">
        <f>COUNTIF(AD65,"&gt;0")+COUNTIF(AF65,"&gt;0")+COUNTIF(AH65,"&gt;0")+COUNTIF(AJ65,"&gt;0")+COUNTIF(AL65,"&gt;0")+COUNTIF(AP65,"&gt;0")+COUNTIF(AN65,"&gt;0")</f>
        <v>7</v>
      </c>
      <c r="AW65" s="187">
        <f>IF(COUNT(AD65,AF65,AH65,AJ65,AL65,AN65,AP65)&gt;0,AS65/COUNT(AD65,AF65,AH65,AJ65,AL65,AN65,AP65),0)</f>
        <v>176.28571428571428</v>
      </c>
      <c r="AX65" s="117"/>
    </row>
    <row r="66" spans="2:63" s="183" customFormat="1" ht="15" customHeight="1" outlineLevel="1">
      <c r="B66" s="191"/>
      <c r="C66" s="188" t="str">
        <f>Robin!C37</f>
        <v>Jackwerth Enno</v>
      </c>
      <c r="D66" s="184">
        <v>4</v>
      </c>
      <c r="E66" s="184"/>
      <c r="F66" s="189"/>
      <c r="G66" s="184"/>
      <c r="H66" s="189"/>
      <c r="I66" s="184"/>
      <c r="J66" s="189"/>
      <c r="K66" s="184"/>
      <c r="L66" s="189"/>
      <c r="M66" s="184">
        <v>188</v>
      </c>
      <c r="N66" s="189"/>
      <c r="O66" s="184">
        <v>189</v>
      </c>
      <c r="P66" s="189"/>
      <c r="Q66" s="184">
        <v>194</v>
      </c>
      <c r="R66" s="189">
        <v>1</v>
      </c>
      <c r="S66" s="286"/>
      <c r="T66" s="272">
        <f>SUM(E66,G66,I66,K66,M66,O66,Q66,S66)</f>
        <v>571</v>
      </c>
      <c r="U66" s="189">
        <f>SUM(F66,H66,J66,L66,N66,P66,R66)</f>
        <v>1</v>
      </c>
      <c r="V66" s="185" t="s">
        <v>55</v>
      </c>
      <c r="W66" s="190">
        <f>COUNTIF(E66,"&gt;0")+COUNTIF(G66,"&gt;0")+COUNTIF(I66,"&gt;0")+COUNTIF(K66,"&gt;0")+COUNTIF(M66,"&gt;0")+COUNTIF(Q66,"&gt;0")+COUNTIF(O66,"&gt;0")</f>
        <v>3</v>
      </c>
      <c r="X66" s="187">
        <f>IF(COUNT(E66,G66,I66,K66,M66,O66,Q66)&gt;0,T66/COUNT(E66,G66,I66,K66,M66,O66,Q66),0)</f>
        <v>190.33333333333334</v>
      </c>
      <c r="AA66" s="191"/>
      <c r="AB66" s="188" t="str">
        <f>Robin!U37</f>
        <v>Hamfler Roland</v>
      </c>
      <c r="AC66" s="184">
        <v>4</v>
      </c>
      <c r="AD66" s="184"/>
      <c r="AE66" s="189"/>
      <c r="AF66" s="184"/>
      <c r="AG66" s="189"/>
      <c r="AH66" s="184"/>
      <c r="AI66" s="189"/>
      <c r="AJ66" s="184"/>
      <c r="AK66" s="189"/>
      <c r="AL66" s="184"/>
      <c r="AM66" s="189"/>
      <c r="AN66" s="184"/>
      <c r="AO66" s="189"/>
      <c r="AP66" s="184"/>
      <c r="AQ66" s="189"/>
      <c r="AR66" s="286"/>
      <c r="AS66" s="263">
        <f>SUM(AD66,AF66,AH66,AJ66,AL66,AN66,AP66,AR66)</f>
        <v>0</v>
      </c>
      <c r="AT66" s="189">
        <f>SUM(AE66,AG66,AI66,AK66,AM66,AO66,AQ66)</f>
        <v>0</v>
      </c>
      <c r="AU66" s="185" t="s">
        <v>55</v>
      </c>
      <c r="AV66" s="190">
        <f>COUNTIF(AD66,"&gt;0")+COUNTIF(AF66,"&gt;0")+COUNTIF(AH66,"&gt;0")+COUNTIF(AJ66,"&gt;0")+COUNTIF(AL66,"&gt;0")+COUNTIF(AP66,"&gt;0")+COUNTIF(AN66,"&gt;0")</f>
        <v>0</v>
      </c>
      <c r="AW66" s="187">
        <f>IF(COUNT(AD66,AF66,AH66,AJ66,AL66)&gt;0,AS66/COUNT(AD66,AF66,AH66,AJ66,AL66),0)</f>
        <v>0</v>
      </c>
      <c r="AY66" s="167"/>
      <c r="AZ66" s="167"/>
      <c r="BA66" s="167"/>
      <c r="BB66" s="167"/>
      <c r="BC66" s="17"/>
      <c r="BD66" s="17"/>
      <c r="BE66" s="17"/>
      <c r="BF66" s="17"/>
      <c r="BG66" s="17"/>
      <c r="BH66" s="17"/>
      <c r="BI66" s="17"/>
      <c r="BJ66" s="17"/>
      <c r="BK66" s="17"/>
    </row>
    <row r="67" spans="2:63" s="183" customFormat="1" ht="15" customHeight="1" outlineLevel="1">
      <c r="B67" s="191"/>
      <c r="C67" s="188">
        <f>Robin!C38</f>
        <v>0</v>
      </c>
      <c r="D67" s="184">
        <v>5</v>
      </c>
      <c r="E67" s="184"/>
      <c r="F67" s="189"/>
      <c r="G67" s="184"/>
      <c r="H67" s="189"/>
      <c r="I67" s="184"/>
      <c r="J67" s="189"/>
      <c r="K67" s="184"/>
      <c r="L67" s="189"/>
      <c r="M67" s="184"/>
      <c r="N67" s="189"/>
      <c r="O67" s="184"/>
      <c r="P67" s="189"/>
      <c r="Q67" s="184"/>
      <c r="R67" s="189"/>
      <c r="S67" s="286"/>
      <c r="T67" s="272">
        <f>SUM(E67,G67,I67,K67,M67,O67,Q67,S67)</f>
        <v>0</v>
      </c>
      <c r="U67" s="189">
        <f>SUM(F67,H67,J67,L67,N67,P67,R67)</f>
        <v>0</v>
      </c>
      <c r="V67" s="185" t="s">
        <v>55</v>
      </c>
      <c r="W67" s="190">
        <f>COUNTIF(E67,"&gt;0")+COUNTIF(G67,"&gt;0")+COUNTIF(I67,"&gt;0")+COUNTIF(K67,"&gt;0")+COUNTIF(M67,"&gt;0")+COUNTIF(Q67,"&gt;0")+COUNTIF(O67,"&gt;0")</f>
        <v>0</v>
      </c>
      <c r="X67" s="187">
        <f>IF(COUNT(E67,G67,I67,K67,M67)&gt;0,T67/COUNT(E67,G67,I67,K67,M67),0)</f>
        <v>0</v>
      </c>
      <c r="AA67" s="191"/>
      <c r="AB67" s="188" t="str">
        <f>Robin!U38</f>
        <v>Stöhr Jürgen</v>
      </c>
      <c r="AC67" s="184">
        <v>5</v>
      </c>
      <c r="AD67" s="184"/>
      <c r="AE67" s="189"/>
      <c r="AF67" s="184"/>
      <c r="AG67" s="189"/>
      <c r="AH67" s="184"/>
      <c r="AI67" s="189"/>
      <c r="AJ67" s="184"/>
      <c r="AK67" s="189"/>
      <c r="AL67" s="184"/>
      <c r="AM67" s="189"/>
      <c r="AN67" s="184"/>
      <c r="AO67" s="189"/>
      <c r="AP67" s="184"/>
      <c r="AQ67" s="189"/>
      <c r="AR67" s="286"/>
      <c r="AS67" s="263">
        <f>SUM(AD67,AF67,AH67,AJ67,AL67,AN67,AP67,AR67)</f>
        <v>0</v>
      </c>
      <c r="AT67" s="189">
        <f>SUM(AE67,AG67,AI67,AK67,AM67,AO67,AQ67)</f>
        <v>0</v>
      </c>
      <c r="AU67" s="185" t="s">
        <v>55</v>
      </c>
      <c r="AV67" s="190">
        <f>COUNTIF(AD67,"&gt;0")+COUNTIF(AF67,"&gt;0")+COUNTIF(AH67,"&gt;0")+COUNTIF(AJ67,"&gt;0")+COUNTIF(AL67,"&gt;0")+COUNTIF(AP67,"&gt;0")+COUNTIF(AN67,"&gt;0")</f>
        <v>0</v>
      </c>
      <c r="AW67" s="187">
        <f>IF(COUNT(AD67,AF67,AH67,AJ67,AL67)&gt;0,AS67/COUNT(AD67,AF67,AH67,AJ67,AL67),0)</f>
        <v>0</v>
      </c>
      <c r="AY67" s="167"/>
      <c r="AZ67" s="167"/>
      <c r="BA67" s="167"/>
      <c r="BB67" s="167"/>
      <c r="BC67" s="17"/>
      <c r="BD67" s="17"/>
      <c r="BE67" s="17"/>
      <c r="BF67" s="17"/>
      <c r="BG67" s="17"/>
      <c r="BH67" s="17"/>
      <c r="BI67" s="17"/>
      <c r="BJ67" s="17"/>
      <c r="BK67" s="17"/>
    </row>
    <row r="68" spans="2:63" s="183" customFormat="1" ht="7.5" customHeight="1" outlineLevel="1">
      <c r="B68" s="191"/>
      <c r="C68" s="188"/>
      <c r="D68" s="184"/>
      <c r="E68" s="184"/>
      <c r="F68" s="189"/>
      <c r="G68" s="184"/>
      <c r="H68" s="189"/>
      <c r="I68" s="184"/>
      <c r="J68" s="192"/>
      <c r="K68" s="184"/>
      <c r="L68" s="192"/>
      <c r="M68" s="184"/>
      <c r="N68" s="192"/>
      <c r="O68" s="184"/>
      <c r="P68" s="192"/>
      <c r="Q68" s="184"/>
      <c r="R68" s="192"/>
      <c r="S68" s="269"/>
      <c r="T68" s="184"/>
      <c r="U68" s="192"/>
      <c r="V68" s="185"/>
      <c r="W68" s="186"/>
      <c r="X68" s="187"/>
      <c r="AA68" s="191"/>
      <c r="AB68" s="188"/>
      <c r="AC68" s="184"/>
      <c r="AD68" s="184"/>
      <c r="AE68" s="189"/>
      <c r="AF68" s="184"/>
      <c r="AG68" s="189"/>
      <c r="AH68" s="184"/>
      <c r="AI68" s="192"/>
      <c r="AJ68" s="184"/>
      <c r="AK68" s="192"/>
      <c r="AL68" s="184"/>
      <c r="AM68" s="192"/>
      <c r="AN68" s="184"/>
      <c r="AO68" s="192"/>
      <c r="AP68" s="184"/>
      <c r="AQ68" s="192"/>
      <c r="AR68" s="269"/>
      <c r="AS68" s="184"/>
      <c r="AT68" s="192"/>
      <c r="AU68" s="185"/>
      <c r="AV68" s="186"/>
      <c r="AW68" s="187"/>
      <c r="AY68" s="117"/>
      <c r="AZ68" s="117"/>
      <c r="BA68" s="117"/>
      <c r="BB68" s="117"/>
      <c r="BC68" s="17"/>
      <c r="BD68" s="17"/>
      <c r="BE68" s="17"/>
      <c r="BF68" s="17"/>
      <c r="BG68" s="17"/>
      <c r="BH68" s="17"/>
      <c r="BI68" s="17"/>
      <c r="BJ68" s="17"/>
      <c r="BK68" s="17"/>
    </row>
    <row r="69" spans="2:89" s="183" customFormat="1" ht="15" customHeight="1" outlineLevel="1">
      <c r="B69" s="191"/>
      <c r="C69" s="215" t="s">
        <v>69</v>
      </c>
      <c r="D69" s="184"/>
      <c r="E69" s="193">
        <f aca="true" t="shared" si="13" ref="E69:R69">SUM(E63:E67)</f>
        <v>632</v>
      </c>
      <c r="F69" s="189">
        <f t="shared" si="13"/>
        <v>2</v>
      </c>
      <c r="G69" s="193">
        <f t="shared" si="13"/>
        <v>579</v>
      </c>
      <c r="H69" s="189">
        <f t="shared" si="13"/>
        <v>2</v>
      </c>
      <c r="I69" s="193">
        <f t="shared" si="13"/>
        <v>679</v>
      </c>
      <c r="J69" s="189">
        <f t="shared" si="13"/>
        <v>2</v>
      </c>
      <c r="K69" s="193">
        <f t="shared" si="13"/>
        <v>630</v>
      </c>
      <c r="L69" s="189">
        <f t="shared" si="13"/>
        <v>2</v>
      </c>
      <c r="M69" s="193">
        <f t="shared" si="13"/>
        <v>575</v>
      </c>
      <c r="N69" s="189">
        <f t="shared" si="13"/>
        <v>0</v>
      </c>
      <c r="O69" s="193">
        <f t="shared" si="13"/>
        <v>606</v>
      </c>
      <c r="P69" s="189">
        <f t="shared" si="13"/>
        <v>1</v>
      </c>
      <c r="Q69" s="193">
        <f t="shared" si="13"/>
        <v>572</v>
      </c>
      <c r="R69" s="189">
        <f t="shared" si="13"/>
        <v>3</v>
      </c>
      <c r="S69" s="269"/>
      <c r="T69" s="193">
        <f>SUM(T63:T67)</f>
        <v>4273</v>
      </c>
      <c r="U69" s="189">
        <f>SUM(F69,H69,J69,L69,N69,P69,R69)</f>
        <v>12</v>
      </c>
      <c r="V69" s="185"/>
      <c r="W69" s="194">
        <f>SUM(W63:W67)</f>
        <v>21</v>
      </c>
      <c r="X69" s="195">
        <f>IF(COUNT(E63:E67,G63:G67,I63:I67,K63:K67,M63:M67,O63:O67,Q63:Q67)&gt;0,T69/COUNT(E63:E67,G63:G67,I63:I67,K63:K67,M63:M67,O63:O67,Q63:Q67),0)</f>
        <v>203.47619047619048</v>
      </c>
      <c r="AA69" s="191"/>
      <c r="AB69" s="215" t="s">
        <v>69</v>
      </c>
      <c r="AC69" s="184"/>
      <c r="AD69" s="193">
        <f aca="true" t="shared" si="14" ref="AD69:AQ69">SUM(AD63:AD67)</f>
        <v>573</v>
      </c>
      <c r="AE69" s="189">
        <f t="shared" si="14"/>
        <v>1</v>
      </c>
      <c r="AF69" s="193">
        <f t="shared" si="14"/>
        <v>597</v>
      </c>
      <c r="AG69" s="189">
        <f t="shared" si="14"/>
        <v>3</v>
      </c>
      <c r="AH69" s="193">
        <f t="shared" si="14"/>
        <v>562</v>
      </c>
      <c r="AI69" s="189">
        <f t="shared" si="14"/>
        <v>2</v>
      </c>
      <c r="AJ69" s="193">
        <f t="shared" si="14"/>
        <v>566</v>
      </c>
      <c r="AK69" s="189">
        <f t="shared" si="14"/>
        <v>2</v>
      </c>
      <c r="AL69" s="193">
        <f t="shared" si="14"/>
        <v>539</v>
      </c>
      <c r="AM69" s="189">
        <f t="shared" si="14"/>
        <v>2</v>
      </c>
      <c r="AN69" s="193">
        <f t="shared" si="14"/>
        <v>491</v>
      </c>
      <c r="AO69" s="189">
        <f t="shared" si="14"/>
        <v>1</v>
      </c>
      <c r="AP69" s="193">
        <f t="shared" si="14"/>
        <v>509</v>
      </c>
      <c r="AQ69" s="189">
        <f t="shared" si="14"/>
        <v>1</v>
      </c>
      <c r="AR69" s="269"/>
      <c r="AS69" s="193">
        <f>SUM(AS63:AS67)</f>
        <v>3837</v>
      </c>
      <c r="AT69" s="189">
        <f>SUM(AE69,AG69,AI69,AK69,AM69,AO69,AQ69)</f>
        <v>12</v>
      </c>
      <c r="AU69" s="185"/>
      <c r="AV69" s="194">
        <f>SUM(AV63:AV67)</f>
        <v>21</v>
      </c>
      <c r="AW69" s="195">
        <f>IF(COUNT(AD63:AD67,AF63:AF67,AH63:AH67,AJ63:AJ67,AL63:AL67,AN63:AN67,AP63:AP67)&gt;0,AS69/COUNT(AD63:AD67,AF63:AF67,AH63:AH67,AJ63:AJ67,AL63:AL67,AN63:AN67,AP63:AP67),0)</f>
        <v>182.71428571428572</v>
      </c>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row>
    <row r="70" spans="2:89" s="183" customFormat="1" ht="15" customHeight="1" outlineLevel="1">
      <c r="B70" s="191"/>
      <c r="C70" s="215" t="s">
        <v>70</v>
      </c>
      <c r="D70" s="184"/>
      <c r="E70" s="180" t="s">
        <v>59</v>
      </c>
      <c r="F70" s="199">
        <f>IF(E69&gt;E25,2,IF(E69&lt;E25,0,1))*SIGN(E69)</f>
        <v>2</v>
      </c>
      <c r="G70" s="180" t="s">
        <v>63</v>
      </c>
      <c r="H70" s="199">
        <f>IF(G69&gt;G91,2,IF(G69&lt;G91,0,1))*SIGN(G69)</f>
        <v>2</v>
      </c>
      <c r="I70" s="180" t="s">
        <v>65</v>
      </c>
      <c r="J70" s="199">
        <f>IF(I69&gt;I58,2,IF(I69&lt;I58,0,1))*SIGN(I69)</f>
        <v>2</v>
      </c>
      <c r="K70" s="180" t="s">
        <v>57</v>
      </c>
      <c r="L70" s="199">
        <f>IF(K69&gt;K14,2,IF(K69&lt;K14,0,1))*SIGN(K69)</f>
        <v>0</v>
      </c>
      <c r="M70" s="180" t="s">
        <v>64</v>
      </c>
      <c r="N70" s="199">
        <f>IF(M69&gt;M80,2,IF(M69&lt;M80,0,1))*SIGN(M69)</f>
        <v>0</v>
      </c>
      <c r="O70" s="180" t="s">
        <v>60</v>
      </c>
      <c r="P70" s="199">
        <f>IF(O69&gt;O47,2,IF(O69&lt;O47,0,1))*SIGN(O69)</f>
        <v>2</v>
      </c>
      <c r="Q70" s="180" t="s">
        <v>58</v>
      </c>
      <c r="R70" s="199">
        <f>IF(Q69&gt;Q36,2,IF(Q69&lt;Q36,0,1))*SIGN(Q69)</f>
        <v>2</v>
      </c>
      <c r="S70" s="270"/>
      <c r="T70" s="184"/>
      <c r="U70" s="196">
        <f>SUM(F70,H70,J70,L70,N70,P70:R70)</f>
        <v>10</v>
      </c>
      <c r="V70" s="185"/>
      <c r="W70" s="186"/>
      <c r="X70" s="187"/>
      <c r="AA70" s="191"/>
      <c r="AB70" s="215" t="s">
        <v>70</v>
      </c>
      <c r="AC70" s="184"/>
      <c r="AD70" s="180" t="s">
        <v>59</v>
      </c>
      <c r="AE70" s="199">
        <f>IF(AD69&gt;AD25,2,IF(AD69&lt;AD25,0,1))*SIGN(AD69)</f>
        <v>2</v>
      </c>
      <c r="AF70" s="180" t="s">
        <v>63</v>
      </c>
      <c r="AG70" s="199">
        <f>IF(AF69&gt;AF91,2,IF(AF69&lt;AF91,0,1))*SIGN(AF69)</f>
        <v>2</v>
      </c>
      <c r="AH70" s="180" t="s">
        <v>65</v>
      </c>
      <c r="AI70" s="199">
        <f>IF(AH69&gt;AH58,2,IF(AH69&lt;AH58,0,1))*SIGN(AH69)</f>
        <v>2</v>
      </c>
      <c r="AJ70" s="180" t="s">
        <v>57</v>
      </c>
      <c r="AK70" s="199">
        <f>IF(AJ69&gt;AJ14,2,IF(AJ69&lt;AJ14,0,1))*SIGN(AJ69)</f>
        <v>2</v>
      </c>
      <c r="AL70" s="180" t="s">
        <v>64</v>
      </c>
      <c r="AM70" s="199">
        <f>IF(AL69&gt;AL80,2,IF(AL69&lt;AL80,0,1))*SIGN(AL69)</f>
        <v>2</v>
      </c>
      <c r="AN70" s="180" t="s">
        <v>60</v>
      </c>
      <c r="AO70" s="199">
        <f>IF(AN69&gt;AN47,2,IF(AN69&lt;AN47,0,1))*SIGN(AN69)</f>
        <v>0</v>
      </c>
      <c r="AP70" s="180" t="s">
        <v>58</v>
      </c>
      <c r="AQ70" s="199">
        <f>IF(AP69&gt;AP36,2,IF(AP69&lt;AP36,0,1))*SIGN(AP69)</f>
        <v>0</v>
      </c>
      <c r="AR70" s="270"/>
      <c r="AS70" s="184"/>
      <c r="AT70" s="196">
        <f>SUM(AE70,AG70,AI70,AK70,AM70,AO70:AQ70)</f>
        <v>10</v>
      </c>
      <c r="AU70" s="185"/>
      <c r="AV70" s="186"/>
      <c r="AW70" s="18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row>
    <row r="71" spans="2:49" s="183" customFormat="1" ht="15" customHeight="1" thickBot="1">
      <c r="B71" s="191"/>
      <c r="C71" s="215" t="s">
        <v>66</v>
      </c>
      <c r="D71" s="184"/>
      <c r="E71" s="184"/>
      <c r="F71" s="189">
        <f>SUM(F69+F70)</f>
        <v>4</v>
      </c>
      <c r="G71" s="184"/>
      <c r="H71" s="189">
        <f>SUM(H69+H70)</f>
        <v>4</v>
      </c>
      <c r="I71" s="184"/>
      <c r="J71" s="189">
        <f>SUM(J69+J70)</f>
        <v>4</v>
      </c>
      <c r="K71" s="184"/>
      <c r="L71" s="189">
        <f>SUM(L69+L70)</f>
        <v>2</v>
      </c>
      <c r="M71" s="184"/>
      <c r="N71" s="189">
        <f>SUM(N69+N70)</f>
        <v>0</v>
      </c>
      <c r="O71" s="184"/>
      <c r="P71" s="189">
        <f>SUM(P69+P70)</f>
        <v>3</v>
      </c>
      <c r="Q71" s="184"/>
      <c r="R71" s="189">
        <f>SUM(R69+R70)</f>
        <v>5</v>
      </c>
      <c r="S71" s="269"/>
      <c r="T71" s="184"/>
      <c r="U71" s="196">
        <f>SUM(U69+U70)</f>
        <v>22</v>
      </c>
      <c r="V71" s="185"/>
      <c r="W71" s="186"/>
      <c r="X71" s="187"/>
      <c r="AA71" s="191"/>
      <c r="AB71" s="215" t="s">
        <v>66</v>
      </c>
      <c r="AC71" s="184"/>
      <c r="AD71" s="184"/>
      <c r="AE71" s="189">
        <f>SUM(AE69+AE70)</f>
        <v>3</v>
      </c>
      <c r="AF71" s="184"/>
      <c r="AG71" s="189">
        <f>SUM(AG69+AG70)</f>
        <v>5</v>
      </c>
      <c r="AH71" s="184"/>
      <c r="AI71" s="189">
        <f>SUM(AI69+AI70)</f>
        <v>4</v>
      </c>
      <c r="AJ71" s="184"/>
      <c r="AK71" s="189">
        <f>SUM(AK69+AK70)</f>
        <v>4</v>
      </c>
      <c r="AL71" s="184"/>
      <c r="AM71" s="189">
        <f>SUM(AM69+AM70)</f>
        <v>4</v>
      </c>
      <c r="AN71" s="184"/>
      <c r="AO71" s="189">
        <f>SUM(AO69+AO70)</f>
        <v>1</v>
      </c>
      <c r="AP71" s="184"/>
      <c r="AQ71" s="189">
        <f>SUM(AQ69+AQ70)</f>
        <v>1</v>
      </c>
      <c r="AR71" s="269"/>
      <c r="AS71" s="184"/>
      <c r="AT71" s="196">
        <f>SUM(AT69+AT70)</f>
        <v>22</v>
      </c>
      <c r="AU71" s="185"/>
      <c r="AV71" s="186"/>
      <c r="AW71" s="187"/>
    </row>
    <row r="72" spans="1:89" s="17" customFormat="1" ht="7.5" customHeight="1" outlineLevel="1" thickTop="1">
      <c r="A72"/>
      <c r="B72" s="200"/>
      <c r="C72" s="39"/>
      <c r="D72" s="40"/>
      <c r="E72" s="26"/>
      <c r="F72" s="168"/>
      <c r="G72" s="25"/>
      <c r="H72" s="168"/>
      <c r="I72" s="26"/>
      <c r="J72" s="25"/>
      <c r="K72" s="25"/>
      <c r="L72" s="25"/>
      <c r="M72" s="25"/>
      <c r="N72" s="25"/>
      <c r="O72" s="25"/>
      <c r="P72" s="25"/>
      <c r="Q72" s="25"/>
      <c r="R72" s="25"/>
      <c r="S72" s="265"/>
      <c r="T72" s="25"/>
      <c r="U72" s="25"/>
      <c r="V72" s="169"/>
      <c r="W72" s="169"/>
      <c r="X72" s="170"/>
      <c r="Y72" s="167"/>
      <c r="Z72" s="167"/>
      <c r="AA72" s="39"/>
      <c r="AB72" s="39"/>
      <c r="AC72" s="40"/>
      <c r="AD72" s="26"/>
      <c r="AE72" s="168"/>
      <c r="AF72" s="25"/>
      <c r="AG72" s="168"/>
      <c r="AH72" s="26"/>
      <c r="AI72" s="25"/>
      <c r="AJ72" s="25"/>
      <c r="AK72" s="25"/>
      <c r="AL72" s="25"/>
      <c r="AM72" s="25"/>
      <c r="AN72" s="25"/>
      <c r="AO72" s="25"/>
      <c r="AP72" s="25"/>
      <c r="AQ72" s="25"/>
      <c r="AR72" s="265"/>
      <c r="AS72" s="25"/>
      <c r="AT72" s="25"/>
      <c r="AU72" s="169"/>
      <c r="AV72" s="169"/>
      <c r="AW72" s="170"/>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row>
    <row r="73" spans="1:89" s="17" customFormat="1" ht="24.75" customHeight="1" outlineLevel="1">
      <c r="A73"/>
      <c r="B73" s="163" t="s">
        <v>28</v>
      </c>
      <c r="C73" s="178" t="str">
        <f>Robin!C39</f>
        <v>SW Würzburg 2</v>
      </c>
      <c r="D73" s="179" t="s">
        <v>46</v>
      </c>
      <c r="E73" s="180" t="s">
        <v>47</v>
      </c>
      <c r="F73" s="181" t="s">
        <v>48</v>
      </c>
      <c r="G73" s="180" t="s">
        <v>49</v>
      </c>
      <c r="H73" s="181" t="s">
        <v>48</v>
      </c>
      <c r="I73" s="180" t="s">
        <v>50</v>
      </c>
      <c r="J73" s="180" t="s">
        <v>48</v>
      </c>
      <c r="K73" s="180" t="s">
        <v>51</v>
      </c>
      <c r="L73" s="180" t="s">
        <v>48</v>
      </c>
      <c r="M73" s="180" t="s">
        <v>52</v>
      </c>
      <c r="N73" s="180" t="s">
        <v>48</v>
      </c>
      <c r="O73" s="180" t="s">
        <v>61</v>
      </c>
      <c r="P73" s="180" t="s">
        <v>48</v>
      </c>
      <c r="Q73" s="180" t="s">
        <v>62</v>
      </c>
      <c r="R73" s="180" t="s">
        <v>48</v>
      </c>
      <c r="S73" s="268" t="s">
        <v>219</v>
      </c>
      <c r="T73" s="180" t="s">
        <v>53</v>
      </c>
      <c r="U73" s="180" t="s">
        <v>54</v>
      </c>
      <c r="V73" s="182"/>
      <c r="W73" s="180" t="s">
        <v>46</v>
      </c>
      <c r="X73" s="181" t="s">
        <v>6</v>
      </c>
      <c r="Y73" s="117"/>
      <c r="Z73" s="117"/>
      <c r="AA73" s="163" t="s">
        <v>28</v>
      </c>
      <c r="AB73" s="178" t="str">
        <f>Robin!U39</f>
        <v>DJK Rimpar 1</v>
      </c>
      <c r="AC73" s="179" t="s">
        <v>46</v>
      </c>
      <c r="AD73" s="180" t="s">
        <v>47</v>
      </c>
      <c r="AE73" s="181" t="s">
        <v>48</v>
      </c>
      <c r="AF73" s="180" t="s">
        <v>49</v>
      </c>
      <c r="AG73" s="181" t="s">
        <v>48</v>
      </c>
      <c r="AH73" s="180" t="s">
        <v>50</v>
      </c>
      <c r="AI73" s="180" t="s">
        <v>48</v>
      </c>
      <c r="AJ73" s="180" t="s">
        <v>51</v>
      </c>
      <c r="AK73" s="180" t="s">
        <v>48</v>
      </c>
      <c r="AL73" s="180" t="s">
        <v>52</v>
      </c>
      <c r="AM73" s="180" t="s">
        <v>48</v>
      </c>
      <c r="AN73" s="180" t="s">
        <v>61</v>
      </c>
      <c r="AO73" s="180" t="s">
        <v>48</v>
      </c>
      <c r="AP73" s="180" t="s">
        <v>62</v>
      </c>
      <c r="AQ73" s="180" t="s">
        <v>48</v>
      </c>
      <c r="AR73" s="268" t="s">
        <v>219</v>
      </c>
      <c r="AS73" s="180" t="s">
        <v>53</v>
      </c>
      <c r="AT73" s="180" t="s">
        <v>54</v>
      </c>
      <c r="AU73" s="182"/>
      <c r="AV73" s="180" t="s">
        <v>46</v>
      </c>
      <c r="AW73" s="181" t="s">
        <v>6</v>
      </c>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row>
    <row r="74" spans="2:49" s="183" customFormat="1" ht="15" outlineLevel="1">
      <c r="B74" s="206"/>
      <c r="C74" s="188" t="str">
        <f>Robin!C40</f>
        <v>Gladisch Eberhard</v>
      </c>
      <c r="D74" s="184">
        <v>1</v>
      </c>
      <c r="E74" s="184">
        <v>176</v>
      </c>
      <c r="F74" s="189"/>
      <c r="G74" s="184">
        <v>202</v>
      </c>
      <c r="H74" s="189"/>
      <c r="I74" s="184">
        <v>228</v>
      </c>
      <c r="J74" s="189">
        <v>1</v>
      </c>
      <c r="K74" s="184">
        <v>210</v>
      </c>
      <c r="L74" s="189">
        <v>1</v>
      </c>
      <c r="M74" s="184">
        <v>246</v>
      </c>
      <c r="N74" s="189">
        <v>1</v>
      </c>
      <c r="O74" s="184">
        <v>176</v>
      </c>
      <c r="P74" s="189"/>
      <c r="Q74" s="184">
        <v>194</v>
      </c>
      <c r="R74" s="189">
        <v>1</v>
      </c>
      <c r="S74" s="286"/>
      <c r="T74" s="272">
        <f>SUM(E74,G74,I74,K74,M74,O74,Q74,S74)</f>
        <v>1432</v>
      </c>
      <c r="U74" s="189">
        <f>SUM(F74,H74,J74,L74,N74,P74,R74)</f>
        <v>4</v>
      </c>
      <c r="V74" s="185" t="s">
        <v>55</v>
      </c>
      <c r="W74" s="190">
        <f>COUNTIF(E74,"&gt;0")+COUNTIF(G74,"&gt;0")+COUNTIF(I74,"&gt;0")+COUNTIF(K74,"&gt;0")+COUNTIF(M74,"&gt;0")+COUNTIF(Q74,"&gt;0")+COUNTIF(O74,"&gt;0")</f>
        <v>7</v>
      </c>
      <c r="X74" s="187">
        <f>IF(COUNT(E74,G74,I74,K74,M74,O74,Q74)&gt;0,T74/COUNT(E74,G74,I74,K74,M74,O74,Q74),0)</f>
        <v>204.57142857142858</v>
      </c>
      <c r="AB74" s="188" t="str">
        <f>Robin!U40</f>
        <v>Werder Jan</v>
      </c>
      <c r="AC74" s="184">
        <v>1</v>
      </c>
      <c r="AD74" s="184">
        <v>140</v>
      </c>
      <c r="AE74" s="189"/>
      <c r="AF74" s="184">
        <v>134</v>
      </c>
      <c r="AG74" s="189"/>
      <c r="AH74" s="184">
        <v>156</v>
      </c>
      <c r="AI74" s="189">
        <v>1</v>
      </c>
      <c r="AJ74" s="184">
        <v>196</v>
      </c>
      <c r="AK74" s="189">
        <v>1</v>
      </c>
      <c r="AL74" s="184">
        <v>180</v>
      </c>
      <c r="AM74" s="189"/>
      <c r="AN74" s="184">
        <v>125</v>
      </c>
      <c r="AO74" s="189"/>
      <c r="AP74" s="184">
        <v>172</v>
      </c>
      <c r="AQ74" s="189"/>
      <c r="AR74" s="286"/>
      <c r="AS74" s="263">
        <f>SUM(AD74,AF74,AH74,AJ74,AL74,AN74,AP74,AR74)</f>
        <v>1103</v>
      </c>
      <c r="AT74" s="189">
        <f>SUM(AE74,AG74,AI74,AK74,AM74,AO74,AQ74)</f>
        <v>2</v>
      </c>
      <c r="AU74" s="185" t="s">
        <v>55</v>
      </c>
      <c r="AV74" s="190">
        <f>COUNTIF(AD74,"&gt;0")+COUNTIF(AF74,"&gt;0")+COUNTIF(AH74,"&gt;0")+COUNTIF(AJ74,"&gt;0")+COUNTIF(AL74,"&gt;0")+COUNTIF(AP74,"&gt;0")+COUNTIF(AN74,"&gt;0")</f>
        <v>7</v>
      </c>
      <c r="AW74" s="187">
        <f>IF(COUNT(AD74,AF74,AH74,AJ74,AL74,AN74,AP74)&gt;0,AS74/COUNT(AD74,AF74,AH74,AJ74,AL74,AN74,AP74),0)</f>
        <v>157.57142857142858</v>
      </c>
    </row>
    <row r="75" spans="2:50" s="183" customFormat="1" ht="15" customHeight="1" outlineLevel="1">
      <c r="B75" s="191"/>
      <c r="C75" s="188" t="str">
        <f>Robin!C41</f>
        <v>Fiedler Bernd</v>
      </c>
      <c r="D75" s="184">
        <v>2</v>
      </c>
      <c r="E75" s="184">
        <v>203</v>
      </c>
      <c r="F75" s="189">
        <v>1</v>
      </c>
      <c r="G75" s="184">
        <v>155</v>
      </c>
      <c r="H75" s="189"/>
      <c r="I75" s="184">
        <v>218</v>
      </c>
      <c r="J75" s="189">
        <v>1</v>
      </c>
      <c r="K75" s="184">
        <v>149</v>
      </c>
      <c r="L75" s="189"/>
      <c r="M75" s="184">
        <v>208</v>
      </c>
      <c r="N75" s="189">
        <v>1</v>
      </c>
      <c r="O75" s="184">
        <v>139</v>
      </c>
      <c r="P75" s="189"/>
      <c r="Q75" s="184">
        <v>199</v>
      </c>
      <c r="R75" s="189">
        <v>1</v>
      </c>
      <c r="S75" s="286"/>
      <c r="T75" s="272">
        <f>SUM(E75,G75,I75,K75,M75,O75,Q75,S75)</f>
        <v>1271</v>
      </c>
      <c r="U75" s="189">
        <f>SUM(F75,H75,J75,L75,N75,P75,R75)</f>
        <v>4</v>
      </c>
      <c r="V75" s="185" t="s">
        <v>55</v>
      </c>
      <c r="W75" s="190">
        <f>COUNTIF(E75,"&gt;0")+COUNTIF(G75,"&gt;0")+COUNTIF(I75,"&gt;0")+COUNTIF(K75,"&gt;0")+COUNTIF(M75,"&gt;0")+COUNTIF(Q75,"&gt;0")+COUNTIF(O75,"&gt;0")</f>
        <v>7</v>
      </c>
      <c r="X75" s="187">
        <f>IF(COUNT(E75,G75,I75,K75,M75,O75,Q75)&gt;0,T75/COUNT(E75,G75,I75,K75,M75,O75,Q75),0)</f>
        <v>181.57142857142858</v>
      </c>
      <c r="AA75" s="191"/>
      <c r="AB75" s="188" t="str">
        <f>Robin!U41</f>
        <v>Schön Christian</v>
      </c>
      <c r="AC75" s="184">
        <v>2</v>
      </c>
      <c r="AD75" s="184">
        <v>189</v>
      </c>
      <c r="AE75" s="189">
        <v>1</v>
      </c>
      <c r="AF75" s="184">
        <v>214</v>
      </c>
      <c r="AG75" s="189"/>
      <c r="AH75" s="184">
        <v>216</v>
      </c>
      <c r="AI75" s="189">
        <v>1</v>
      </c>
      <c r="AJ75" s="184">
        <v>175</v>
      </c>
      <c r="AK75" s="189"/>
      <c r="AL75" s="184">
        <v>174</v>
      </c>
      <c r="AM75" s="189">
        <v>1</v>
      </c>
      <c r="AN75" s="184">
        <v>168</v>
      </c>
      <c r="AO75" s="189"/>
      <c r="AP75" s="184">
        <v>172</v>
      </c>
      <c r="AQ75" s="189"/>
      <c r="AR75" s="286"/>
      <c r="AS75" s="263">
        <f>SUM(AD75,AF75,AH75,AJ75,AL75,AN75,AP75,AR75)</f>
        <v>1308</v>
      </c>
      <c r="AT75" s="189">
        <f>SUM(AE75,AG75,AI75,AK75,AM75,AO75,AQ75)</f>
        <v>3</v>
      </c>
      <c r="AU75" s="185" t="s">
        <v>55</v>
      </c>
      <c r="AV75" s="190">
        <f>COUNTIF(AD75,"&gt;0")+COUNTIF(AF75,"&gt;0")+COUNTIF(AH75,"&gt;0")+COUNTIF(AJ75,"&gt;0")+COUNTIF(AL75,"&gt;0")+COUNTIF(AP75,"&gt;0")+COUNTIF(AN75,"&gt;0")</f>
        <v>7</v>
      </c>
      <c r="AW75" s="187">
        <f>IF(COUNT(AD75,AF75,AH75,AJ75,AL75,AN75,AP75)&gt;0,AS75/COUNT(AD75,AF75,AH75,AJ75,AL75,AN75,AP75),0)</f>
        <v>186.85714285714286</v>
      </c>
      <c r="AX75" s="167"/>
    </row>
    <row r="76" spans="2:50" s="183" customFormat="1" ht="15" customHeight="1" outlineLevel="1">
      <c r="B76" s="191"/>
      <c r="C76" s="188" t="str">
        <f>Robin!C42</f>
        <v>Gürz Wolfgang</v>
      </c>
      <c r="D76" s="184">
        <v>3</v>
      </c>
      <c r="E76" s="184">
        <v>214</v>
      </c>
      <c r="F76" s="189">
        <v>1</v>
      </c>
      <c r="G76" s="184">
        <v>174</v>
      </c>
      <c r="H76" s="189">
        <v>0</v>
      </c>
      <c r="I76" s="184">
        <v>209</v>
      </c>
      <c r="J76" s="189">
        <v>1</v>
      </c>
      <c r="K76" s="184">
        <v>203</v>
      </c>
      <c r="L76" s="189">
        <v>1</v>
      </c>
      <c r="M76" s="184">
        <v>202</v>
      </c>
      <c r="N76" s="189">
        <v>1</v>
      </c>
      <c r="O76" s="184">
        <v>221</v>
      </c>
      <c r="P76" s="189">
        <v>1</v>
      </c>
      <c r="Q76" s="184">
        <v>215</v>
      </c>
      <c r="R76" s="189">
        <v>1</v>
      </c>
      <c r="S76" s="286"/>
      <c r="T76" s="272">
        <f>SUM(E76,G76,I76,K76,M76,O76,Q76,S76)</f>
        <v>1438</v>
      </c>
      <c r="U76" s="189">
        <f>SUM(F76,H76,J76,L76,N76,P76,R76)</f>
        <v>6</v>
      </c>
      <c r="V76" s="185" t="s">
        <v>55</v>
      </c>
      <c r="W76" s="190">
        <f>COUNTIF(E76,"&gt;0")+COUNTIF(G76,"&gt;0")+COUNTIF(I76,"&gt;0")+COUNTIF(K76,"&gt;0")+COUNTIF(M76,"&gt;0")+COUNTIF(Q76,"&gt;0")+COUNTIF(O76,"&gt;0")</f>
        <v>7</v>
      </c>
      <c r="X76" s="187">
        <f>IF(COUNT(E76,G76,I76,K76,M76,O76,Q76)&gt;0,T76/COUNT(E76,G76,I76,K76,M76,O76,Q76),0)</f>
        <v>205.42857142857142</v>
      </c>
      <c r="AA76" s="191"/>
      <c r="AB76" s="188" t="str">
        <f>Robin!U42</f>
        <v>Schilling Josef</v>
      </c>
      <c r="AC76" s="184">
        <v>3</v>
      </c>
      <c r="AD76" s="184">
        <v>218</v>
      </c>
      <c r="AE76" s="189">
        <v>1</v>
      </c>
      <c r="AF76" s="184">
        <v>258</v>
      </c>
      <c r="AG76" s="189">
        <v>1</v>
      </c>
      <c r="AH76" s="184">
        <v>194</v>
      </c>
      <c r="AI76" s="189">
        <v>1</v>
      </c>
      <c r="AJ76" s="184">
        <v>202</v>
      </c>
      <c r="AK76" s="189">
        <v>1</v>
      </c>
      <c r="AL76" s="184">
        <v>170</v>
      </c>
      <c r="AM76" s="189"/>
      <c r="AN76" s="184">
        <v>166</v>
      </c>
      <c r="AO76" s="189">
        <v>1</v>
      </c>
      <c r="AP76" s="184">
        <v>188</v>
      </c>
      <c r="AQ76" s="189"/>
      <c r="AR76" s="286"/>
      <c r="AS76" s="263">
        <f>SUM(AD76,AF76,AH76,AJ76,AL76,AN76,AP76,AR76)</f>
        <v>1396</v>
      </c>
      <c r="AT76" s="189">
        <f>SUM(AE76,AG76,AI76,AK76,AM76,AO76,AQ76)</f>
        <v>5</v>
      </c>
      <c r="AU76" s="185" t="s">
        <v>55</v>
      </c>
      <c r="AV76" s="190">
        <f>COUNTIF(AD76,"&gt;0")+COUNTIF(AF76,"&gt;0")+COUNTIF(AH76,"&gt;0")+COUNTIF(AJ76,"&gt;0")+COUNTIF(AL76,"&gt;0")+COUNTIF(AP76,"&gt;0")+COUNTIF(AN76,"&gt;0")</f>
        <v>7</v>
      </c>
      <c r="AW76" s="187">
        <f>IF(COUNT(AD76,AF76,AH76,AJ76,AL76,AN76,AP76)&gt;0,AS76/COUNT(AD76,AF76,AH76,AJ76,AL76,AN76,AP76),0)</f>
        <v>199.42857142857142</v>
      </c>
      <c r="AX76" s="117"/>
    </row>
    <row r="77" spans="2:63" s="183" customFormat="1" ht="15" customHeight="1" outlineLevel="1">
      <c r="B77" s="191"/>
      <c r="C77" s="188">
        <f>Robin!C43</f>
        <v>0</v>
      </c>
      <c r="D77" s="184">
        <v>4</v>
      </c>
      <c r="E77" s="184"/>
      <c r="F77" s="189"/>
      <c r="G77" s="184"/>
      <c r="H77" s="189"/>
      <c r="I77" s="184"/>
      <c r="J77" s="189"/>
      <c r="K77" s="184"/>
      <c r="L77" s="189"/>
      <c r="M77" s="184"/>
      <c r="N77" s="189"/>
      <c r="O77" s="184"/>
      <c r="P77" s="189"/>
      <c r="Q77" s="184"/>
      <c r="R77" s="189"/>
      <c r="S77" s="286"/>
      <c r="T77" s="272">
        <f>SUM(E77,G77,I77,K77,M77,O77,Q77,S77)</f>
        <v>0</v>
      </c>
      <c r="U77" s="189">
        <f>SUM(F77,H77,J77,L77,N77,P77,R77)</f>
        <v>0</v>
      </c>
      <c r="V77" s="185" t="s">
        <v>55</v>
      </c>
      <c r="W77" s="190">
        <f>COUNTIF(E77,"&gt;0")+COUNTIF(G77,"&gt;0")+COUNTIF(I77,"&gt;0")+COUNTIF(K77,"&gt;0")+COUNTIF(M77,"&gt;0")+COUNTIF(Q77,"&gt;0")+COUNTIF(O77,"&gt;0")</f>
        <v>0</v>
      </c>
      <c r="X77" s="187">
        <f>IF(COUNT(E77,G77,I77,K77,M77)&gt;0,T77/COUNT(E77,G77,I77,K77,M77),0)</f>
        <v>0</v>
      </c>
      <c r="AA77" s="191"/>
      <c r="AB77" s="188" t="str">
        <f>Robin!U43</f>
        <v>Schön Sebastian</v>
      </c>
      <c r="AC77" s="184">
        <v>4</v>
      </c>
      <c r="AD77" s="184"/>
      <c r="AE77" s="189"/>
      <c r="AF77" s="184"/>
      <c r="AG77" s="189"/>
      <c r="AH77" s="184"/>
      <c r="AI77" s="189"/>
      <c r="AJ77" s="184"/>
      <c r="AK77" s="189"/>
      <c r="AL77" s="184"/>
      <c r="AM77" s="189"/>
      <c r="AN77" s="184"/>
      <c r="AO77" s="189"/>
      <c r="AP77" s="184"/>
      <c r="AQ77" s="189"/>
      <c r="AR77" s="286"/>
      <c r="AS77" s="263">
        <f>SUM(AD77,AF77,AH77,AJ77,AL77,AN77,AP77,AR77)</f>
        <v>0</v>
      </c>
      <c r="AT77" s="189">
        <f>SUM(AE77,AG77,AI77,AK77,AM77,AO77,AQ77)</f>
        <v>0</v>
      </c>
      <c r="AU77" s="185" t="s">
        <v>55</v>
      </c>
      <c r="AV77" s="190">
        <f>COUNTIF(AD77,"&gt;0")+COUNTIF(AF77,"&gt;0")+COUNTIF(AH77,"&gt;0")+COUNTIF(AJ77,"&gt;0")+COUNTIF(AL77,"&gt;0")+COUNTIF(AP77,"&gt;0")+COUNTIF(AN77,"&gt;0")</f>
        <v>0</v>
      </c>
      <c r="AW77" s="187">
        <f>IF(COUNT(AD77,AF77,AH77,AJ77,AL77)&gt;0,AS77/COUNT(AD77,AF77,AH77,AJ77,AL77),0)</f>
        <v>0</v>
      </c>
      <c r="AY77" s="167"/>
      <c r="AZ77" s="167"/>
      <c r="BA77" s="167"/>
      <c r="BB77" s="167"/>
      <c r="BC77" s="17"/>
      <c r="BD77" s="17"/>
      <c r="BE77" s="17"/>
      <c r="BF77" s="17"/>
      <c r="BG77" s="17"/>
      <c r="BH77" s="17"/>
      <c r="BI77" s="17"/>
      <c r="BJ77" s="17"/>
      <c r="BK77" s="17"/>
    </row>
    <row r="78" spans="2:63" s="183" customFormat="1" ht="15" customHeight="1" outlineLevel="1">
      <c r="B78" s="191"/>
      <c r="C78" s="188">
        <f>Robin!C44</f>
        <v>0</v>
      </c>
      <c r="D78" s="184">
        <v>5</v>
      </c>
      <c r="E78" s="184"/>
      <c r="F78" s="189"/>
      <c r="G78" s="184"/>
      <c r="H78" s="189"/>
      <c r="I78" s="184"/>
      <c r="J78" s="189"/>
      <c r="K78" s="184"/>
      <c r="L78" s="189"/>
      <c r="M78" s="184"/>
      <c r="N78" s="189"/>
      <c r="O78" s="184"/>
      <c r="P78" s="189"/>
      <c r="Q78" s="184"/>
      <c r="R78" s="189"/>
      <c r="S78" s="286"/>
      <c r="T78" s="272">
        <f>SUM(E78,G78,I78,K78,M78,O78,Q78,S78)</f>
        <v>0</v>
      </c>
      <c r="U78" s="189">
        <f>SUM(F78,H78,J78,L78,N78,P78,R78)</f>
        <v>0</v>
      </c>
      <c r="V78" s="185" t="s">
        <v>55</v>
      </c>
      <c r="W78" s="190">
        <f>COUNTIF(E78,"&gt;0")+COUNTIF(G78,"&gt;0")+COUNTIF(I78,"&gt;0")+COUNTIF(K78,"&gt;0")+COUNTIF(M78,"&gt;0")+COUNTIF(Q78,"&gt;0")+COUNTIF(O78,"&gt;0")</f>
        <v>0</v>
      </c>
      <c r="X78" s="187">
        <f>IF(COUNT(E78,G78,I78,K78,M78)&gt;0,T78/COUNT(E78,G78,I78,K78,M78),0)</f>
        <v>0</v>
      </c>
      <c r="AA78" s="191"/>
      <c r="AB78" s="188">
        <f>Robin!U44</f>
        <v>0</v>
      </c>
      <c r="AC78" s="184">
        <v>5</v>
      </c>
      <c r="AD78" s="184"/>
      <c r="AE78" s="189"/>
      <c r="AF78" s="184"/>
      <c r="AG78" s="189"/>
      <c r="AH78" s="184"/>
      <c r="AI78" s="189"/>
      <c r="AJ78" s="184"/>
      <c r="AK78" s="189"/>
      <c r="AL78" s="184"/>
      <c r="AM78" s="189"/>
      <c r="AN78" s="184"/>
      <c r="AO78" s="189"/>
      <c r="AP78" s="184"/>
      <c r="AQ78" s="189"/>
      <c r="AR78" s="286"/>
      <c r="AS78" s="263">
        <f>SUM(AD78,AF78,AH78,AJ78,AL78,AN78,AP78,AR78)</f>
        <v>0</v>
      </c>
      <c r="AT78" s="189">
        <f>SUM(AE78,AG78,AI78,AK78,AM78,AO78,AQ78)</f>
        <v>0</v>
      </c>
      <c r="AU78" s="185" t="s">
        <v>55</v>
      </c>
      <c r="AV78" s="190">
        <f>COUNTIF(AD78,"&gt;0")+COUNTIF(AF78,"&gt;0")+COUNTIF(AH78,"&gt;0")+COUNTIF(AJ78,"&gt;0")+COUNTIF(AL78,"&gt;0")+COUNTIF(AP78,"&gt;0")+COUNTIF(AN78,"&gt;0")</f>
        <v>0</v>
      </c>
      <c r="AW78" s="187">
        <f>IF(COUNT(AD78,AF78,AH78,AJ78,AL78)&gt;0,AS78/COUNT(AD78,AF78,AH78,AJ78,AL78),0)</f>
        <v>0</v>
      </c>
      <c r="AY78" s="167"/>
      <c r="AZ78" s="167"/>
      <c r="BA78" s="167"/>
      <c r="BB78" s="167"/>
      <c r="BC78" s="17"/>
      <c r="BD78" s="17"/>
      <c r="BE78" s="17"/>
      <c r="BF78" s="17"/>
      <c r="BG78" s="17"/>
      <c r="BH78" s="17"/>
      <c r="BI78" s="17"/>
      <c r="BJ78" s="17"/>
      <c r="BK78" s="17"/>
    </row>
    <row r="79" spans="2:63" s="183" customFormat="1" ht="7.5" customHeight="1" outlineLevel="1">
      <c r="B79" s="191"/>
      <c r="C79" s="188"/>
      <c r="D79" s="184"/>
      <c r="E79" s="184"/>
      <c r="F79" s="189"/>
      <c r="G79" s="184"/>
      <c r="H79" s="189"/>
      <c r="I79" s="184"/>
      <c r="J79" s="192"/>
      <c r="K79" s="184"/>
      <c r="L79" s="192"/>
      <c r="M79" s="184"/>
      <c r="N79" s="192"/>
      <c r="O79" s="184"/>
      <c r="P79" s="192"/>
      <c r="Q79" s="184"/>
      <c r="R79" s="192"/>
      <c r="S79" s="269"/>
      <c r="T79" s="184"/>
      <c r="U79" s="192"/>
      <c r="V79" s="185"/>
      <c r="W79" s="186"/>
      <c r="X79" s="187"/>
      <c r="AA79" s="191"/>
      <c r="AB79" s="188"/>
      <c r="AC79" s="184"/>
      <c r="AD79" s="184"/>
      <c r="AE79" s="189"/>
      <c r="AF79" s="184"/>
      <c r="AG79" s="189"/>
      <c r="AH79" s="184"/>
      <c r="AI79" s="192"/>
      <c r="AJ79" s="184"/>
      <c r="AK79" s="192"/>
      <c r="AL79" s="184"/>
      <c r="AM79" s="192"/>
      <c r="AN79" s="184"/>
      <c r="AO79" s="192"/>
      <c r="AP79" s="184"/>
      <c r="AQ79" s="192"/>
      <c r="AR79" s="269"/>
      <c r="AS79" s="184"/>
      <c r="AT79" s="192"/>
      <c r="AU79" s="185"/>
      <c r="AV79" s="186"/>
      <c r="AW79" s="187"/>
      <c r="AY79" s="117"/>
      <c r="AZ79" s="117"/>
      <c r="BA79" s="117"/>
      <c r="BB79" s="117"/>
      <c r="BC79" s="17"/>
      <c r="BD79" s="17"/>
      <c r="BE79" s="17"/>
      <c r="BF79" s="17"/>
      <c r="BG79" s="17"/>
      <c r="BH79" s="17"/>
      <c r="BI79" s="17"/>
      <c r="BJ79" s="17"/>
      <c r="BK79" s="17"/>
    </row>
    <row r="80" spans="2:89" s="183" customFormat="1" ht="15" customHeight="1" outlineLevel="1">
      <c r="B80" s="191"/>
      <c r="C80" s="215" t="s">
        <v>69</v>
      </c>
      <c r="D80" s="184"/>
      <c r="E80" s="193">
        <f aca="true" t="shared" si="15" ref="E80:R80">SUM(E74:E78)</f>
        <v>593</v>
      </c>
      <c r="F80" s="189">
        <f t="shared" si="15"/>
        <v>2</v>
      </c>
      <c r="G80" s="193">
        <f t="shared" si="15"/>
        <v>531</v>
      </c>
      <c r="H80" s="189">
        <f t="shared" si="15"/>
        <v>0</v>
      </c>
      <c r="I80" s="193">
        <f t="shared" si="15"/>
        <v>655</v>
      </c>
      <c r="J80" s="189">
        <f t="shared" si="15"/>
        <v>3</v>
      </c>
      <c r="K80" s="193">
        <f t="shared" si="15"/>
        <v>562</v>
      </c>
      <c r="L80" s="189">
        <f t="shared" si="15"/>
        <v>2</v>
      </c>
      <c r="M80" s="193">
        <f t="shared" si="15"/>
        <v>656</v>
      </c>
      <c r="N80" s="189">
        <f t="shared" si="15"/>
        <v>3</v>
      </c>
      <c r="O80" s="193">
        <f t="shared" si="15"/>
        <v>536</v>
      </c>
      <c r="P80" s="189">
        <f t="shared" si="15"/>
        <v>1</v>
      </c>
      <c r="Q80" s="193">
        <f t="shared" si="15"/>
        <v>608</v>
      </c>
      <c r="R80" s="189">
        <f t="shared" si="15"/>
        <v>3</v>
      </c>
      <c r="S80" s="269"/>
      <c r="T80" s="193">
        <f>SUM(T74:T78)</f>
        <v>4141</v>
      </c>
      <c r="U80" s="189">
        <f>SUM(F80,H80,J80,L80,N80,P80,R80)</f>
        <v>14</v>
      </c>
      <c r="V80" s="185"/>
      <c r="W80" s="194">
        <f>SUM(W74:W78)</f>
        <v>21</v>
      </c>
      <c r="X80" s="195">
        <f>IF(COUNT(E74:E78,G74:G78,I74:I78,K74:K78,M74:M78,O74:O78,Q74:Q78)&gt;0,T80/COUNT(E74:E78,G74:G78,I74:I78,K74:K78,M74:M78,O74:O78,Q74:Q78),0)</f>
        <v>197.1904761904762</v>
      </c>
      <c r="AA80" s="191"/>
      <c r="AB80" s="215" t="s">
        <v>69</v>
      </c>
      <c r="AC80" s="184"/>
      <c r="AD80" s="193">
        <f aca="true" t="shared" si="16" ref="AD80:AQ80">SUM(AD74:AD78)</f>
        <v>547</v>
      </c>
      <c r="AE80" s="189">
        <f t="shared" si="16"/>
        <v>2</v>
      </c>
      <c r="AF80" s="193">
        <f t="shared" si="16"/>
        <v>606</v>
      </c>
      <c r="AG80" s="189">
        <f t="shared" si="16"/>
        <v>1</v>
      </c>
      <c r="AH80" s="193">
        <f t="shared" si="16"/>
        <v>566</v>
      </c>
      <c r="AI80" s="189">
        <f t="shared" si="16"/>
        <v>3</v>
      </c>
      <c r="AJ80" s="193">
        <f t="shared" si="16"/>
        <v>573</v>
      </c>
      <c r="AK80" s="189">
        <f t="shared" si="16"/>
        <v>2</v>
      </c>
      <c r="AL80" s="193">
        <f t="shared" si="16"/>
        <v>524</v>
      </c>
      <c r="AM80" s="189">
        <f t="shared" si="16"/>
        <v>1</v>
      </c>
      <c r="AN80" s="193">
        <f t="shared" si="16"/>
        <v>459</v>
      </c>
      <c r="AO80" s="189">
        <f t="shared" si="16"/>
        <v>1</v>
      </c>
      <c r="AP80" s="193">
        <f t="shared" si="16"/>
        <v>532</v>
      </c>
      <c r="AQ80" s="189">
        <f t="shared" si="16"/>
        <v>0</v>
      </c>
      <c r="AR80" s="269"/>
      <c r="AS80" s="193">
        <f>SUM(AS74:AS78)</f>
        <v>3807</v>
      </c>
      <c r="AT80" s="189">
        <f>SUM(AE80,AG80,AI80,AK80,AM80,AO80,AQ80)</f>
        <v>10</v>
      </c>
      <c r="AU80" s="185"/>
      <c r="AV80" s="194">
        <f>SUM(AV74:AV78)</f>
        <v>21</v>
      </c>
      <c r="AW80" s="195">
        <f>IF(COUNT(AD74:AD78,AF74:AF78,AH74:AH78,AJ74:AJ78,AL74:AL78,AN74:AN78,AP74:AP78)&gt;0,AS80/COUNT(AD74:AD78,AF74:AF78,AH74:AH78,AJ74:AJ78,AL74:AL78,AN74:AN78,AP74:AP78),0)</f>
        <v>181.28571428571428</v>
      </c>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row>
    <row r="81" spans="2:89" s="183" customFormat="1" ht="15" customHeight="1" outlineLevel="1">
      <c r="B81" s="191"/>
      <c r="C81" s="215" t="s">
        <v>70</v>
      </c>
      <c r="D81" s="184"/>
      <c r="E81" s="180" t="s">
        <v>58</v>
      </c>
      <c r="F81" s="199">
        <f>IF(E80&gt;E36,2,IF(E80&lt;E36,0,1))*SIGN(E80)</f>
        <v>2</v>
      </c>
      <c r="G81" s="180" t="s">
        <v>65</v>
      </c>
      <c r="H81" s="199">
        <f>IF(G80&gt;G58,2,IF(G80&lt;G58,0,1))*SIGN(G80)</f>
        <v>0</v>
      </c>
      <c r="I81" s="180" t="s">
        <v>63</v>
      </c>
      <c r="J81" s="199">
        <f>IF(I80&gt;I91,2,IF(I80&lt;I91,0,1))*SIGN(I80)</f>
        <v>2</v>
      </c>
      <c r="K81" s="180" t="s">
        <v>60</v>
      </c>
      <c r="L81" s="199">
        <f>IF(K80&gt;K47,2,IF(K80&lt;K47,0,1))*SIGN(K80)</f>
        <v>0</v>
      </c>
      <c r="M81" s="180" t="s">
        <v>56</v>
      </c>
      <c r="N81" s="199">
        <f>IF(M80&gt;M69,2,IF(M80&lt;M69,0,1))*SIGN(M80)</f>
        <v>2</v>
      </c>
      <c r="O81" s="180" t="s">
        <v>57</v>
      </c>
      <c r="P81" s="199">
        <f>IF(O80&gt;O14,2,IF(O80&lt;O14,0,1))*SIGN(O80)</f>
        <v>0</v>
      </c>
      <c r="Q81" s="180" t="s">
        <v>59</v>
      </c>
      <c r="R81" s="199">
        <f>IF(Q80&gt;Q25,2,IF(Q80&lt;Q25,0,1))*SIGN(Q80)</f>
        <v>2</v>
      </c>
      <c r="S81" s="270"/>
      <c r="T81" s="184"/>
      <c r="U81" s="196">
        <f>SUM(F81,H81,J81,L81,N81,P81:R81)</f>
        <v>8</v>
      </c>
      <c r="V81" s="185"/>
      <c r="W81" s="186"/>
      <c r="X81" s="187"/>
      <c r="AA81" s="191"/>
      <c r="AB81" s="215" t="s">
        <v>70</v>
      </c>
      <c r="AC81" s="184"/>
      <c r="AD81" s="180" t="s">
        <v>58</v>
      </c>
      <c r="AE81" s="199">
        <f>IF(AD80&gt;AD36,2,IF(AD80&lt;AD36,0,1))*SIGN(AD80)</f>
        <v>2</v>
      </c>
      <c r="AF81" s="180" t="s">
        <v>65</v>
      </c>
      <c r="AG81" s="199">
        <f>IF(AF80&gt;AF58,2,IF(AF80&lt;AF58,0,1))*SIGN(AF80)</f>
        <v>0</v>
      </c>
      <c r="AH81" s="180" t="s">
        <v>63</v>
      </c>
      <c r="AI81" s="199">
        <f>IF(AH80&gt;AH91,2,IF(AH80&lt;AH91,0,1))*SIGN(AH80)</f>
        <v>2</v>
      </c>
      <c r="AJ81" s="180" t="s">
        <v>60</v>
      </c>
      <c r="AK81" s="199">
        <f>IF(AJ80&gt;AJ47,2,IF(AJ80&lt;AJ47,0,1))*SIGN(AJ80)</f>
        <v>2</v>
      </c>
      <c r="AL81" s="180" t="s">
        <v>56</v>
      </c>
      <c r="AM81" s="199">
        <f>IF(AL80&gt;AL69,2,IF(AL80&lt;AL69,0,1))*SIGN(AL80)</f>
        <v>0</v>
      </c>
      <c r="AN81" s="180" t="s">
        <v>57</v>
      </c>
      <c r="AO81" s="199">
        <f>IF(AN80&gt;AN14,2,IF(AN80&lt;AN14,0,1))*SIGN(AN80)</f>
        <v>0</v>
      </c>
      <c r="AP81" s="180" t="s">
        <v>59</v>
      </c>
      <c r="AQ81" s="199">
        <f>IF(AP80&gt;AP25,2,IF(AP80&lt;AP25,0,1))*SIGN(AP80)</f>
        <v>0</v>
      </c>
      <c r="AR81" s="270"/>
      <c r="AS81" s="184"/>
      <c r="AT81" s="196">
        <f>SUM(AE81,AG81,AI81,AK81,AM81,AO81:AQ81)</f>
        <v>6</v>
      </c>
      <c r="AU81" s="185"/>
      <c r="AV81" s="186"/>
      <c r="AW81" s="18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row>
    <row r="82" spans="2:49" s="183" customFormat="1" ht="15" customHeight="1" thickBot="1">
      <c r="B82" s="191"/>
      <c r="C82" s="215" t="s">
        <v>66</v>
      </c>
      <c r="D82" s="184"/>
      <c r="E82" s="184"/>
      <c r="F82" s="189">
        <f>SUM(F80+F81)</f>
        <v>4</v>
      </c>
      <c r="G82" s="184"/>
      <c r="H82" s="189">
        <f>SUM(H80+H81)</f>
        <v>0</v>
      </c>
      <c r="I82" s="184"/>
      <c r="J82" s="189">
        <f>SUM(J80+J81)</f>
        <v>5</v>
      </c>
      <c r="K82" s="184"/>
      <c r="L82" s="189">
        <f>SUM(L80+L81)</f>
        <v>2</v>
      </c>
      <c r="M82" s="184"/>
      <c r="N82" s="189">
        <f>SUM(N80+N81)</f>
        <v>5</v>
      </c>
      <c r="O82" s="184"/>
      <c r="P82" s="189">
        <f>SUM(P80+P81)</f>
        <v>1</v>
      </c>
      <c r="Q82" s="184"/>
      <c r="R82" s="189">
        <f>SUM(R80+R81)</f>
        <v>5</v>
      </c>
      <c r="S82" s="269"/>
      <c r="T82" s="184"/>
      <c r="U82" s="196">
        <f>SUM(U80+U81)</f>
        <v>22</v>
      </c>
      <c r="V82" s="185"/>
      <c r="W82" s="186"/>
      <c r="X82" s="187"/>
      <c r="AA82" s="191"/>
      <c r="AB82" s="215" t="s">
        <v>66</v>
      </c>
      <c r="AC82" s="184"/>
      <c r="AD82" s="184"/>
      <c r="AE82" s="189">
        <f>SUM(AE80+AE81)</f>
        <v>4</v>
      </c>
      <c r="AF82" s="184"/>
      <c r="AG82" s="189">
        <f>SUM(AG80+AG81)</f>
        <v>1</v>
      </c>
      <c r="AH82" s="184"/>
      <c r="AI82" s="189">
        <f>SUM(AI80+AI81)</f>
        <v>5</v>
      </c>
      <c r="AJ82" s="184"/>
      <c r="AK82" s="189">
        <f>SUM(AK80+AK81)</f>
        <v>4</v>
      </c>
      <c r="AL82" s="184"/>
      <c r="AM82" s="189">
        <f>SUM(AM80+AM81)</f>
        <v>1</v>
      </c>
      <c r="AN82" s="184"/>
      <c r="AO82" s="189">
        <f>SUM(AO80+AO81)</f>
        <v>1</v>
      </c>
      <c r="AP82" s="184"/>
      <c r="AQ82" s="189">
        <f>SUM(AQ80+AQ81)</f>
        <v>0</v>
      </c>
      <c r="AR82" s="269"/>
      <c r="AS82" s="184"/>
      <c r="AT82" s="196">
        <f>SUM(AT80+AT81)</f>
        <v>16</v>
      </c>
      <c r="AU82" s="185"/>
      <c r="AV82" s="186"/>
      <c r="AW82" s="187"/>
    </row>
    <row r="83" spans="1:89" s="17" customFormat="1" ht="7.5" customHeight="1" outlineLevel="1" thickTop="1">
      <c r="A83"/>
      <c r="B83" s="200"/>
      <c r="C83" s="39"/>
      <c r="D83" s="40"/>
      <c r="E83" s="26"/>
      <c r="F83" s="168"/>
      <c r="G83" s="25"/>
      <c r="H83" s="168"/>
      <c r="I83" s="26"/>
      <c r="J83" s="25"/>
      <c r="K83" s="25"/>
      <c r="L83" s="25"/>
      <c r="M83" s="25"/>
      <c r="N83" s="25"/>
      <c r="O83" s="25"/>
      <c r="P83" s="25"/>
      <c r="Q83" s="25"/>
      <c r="R83" s="25"/>
      <c r="S83" s="265"/>
      <c r="T83" s="25"/>
      <c r="U83" s="25"/>
      <c r="V83" s="169"/>
      <c r="W83" s="169"/>
      <c r="X83" s="170"/>
      <c r="Y83" s="167"/>
      <c r="Z83" s="167"/>
      <c r="AA83" s="39"/>
      <c r="AB83" s="39"/>
      <c r="AC83" s="40"/>
      <c r="AD83" s="26"/>
      <c r="AE83" s="168"/>
      <c r="AF83" s="25"/>
      <c r="AG83" s="168"/>
      <c r="AH83" s="26"/>
      <c r="AI83" s="25"/>
      <c r="AJ83" s="25"/>
      <c r="AK83" s="25"/>
      <c r="AL83" s="25"/>
      <c r="AM83" s="25"/>
      <c r="AN83" s="25"/>
      <c r="AO83" s="25"/>
      <c r="AP83" s="25"/>
      <c r="AQ83" s="25"/>
      <c r="AR83" s="265"/>
      <c r="AS83" s="25"/>
      <c r="AT83" s="25"/>
      <c r="AU83" s="169"/>
      <c r="AV83" s="169"/>
      <c r="AW83" s="170"/>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c r="BY83" s="183"/>
      <c r="BZ83" s="183"/>
      <c r="CA83" s="183"/>
      <c r="CB83" s="183"/>
      <c r="CC83" s="183"/>
      <c r="CD83" s="183"/>
      <c r="CE83" s="183"/>
      <c r="CF83" s="183"/>
      <c r="CG83" s="183"/>
      <c r="CH83" s="183"/>
      <c r="CI83" s="183"/>
      <c r="CJ83" s="183"/>
      <c r="CK83" s="183"/>
    </row>
    <row r="84" spans="1:89" s="17" customFormat="1" ht="24.75" customHeight="1" outlineLevel="1">
      <c r="A84"/>
      <c r="B84" s="163" t="s">
        <v>29</v>
      </c>
      <c r="C84" s="178" t="str">
        <f>Robin!C45</f>
        <v>Castra Regina Regensburg 1</v>
      </c>
      <c r="D84" s="179" t="s">
        <v>46</v>
      </c>
      <c r="E84" s="180" t="s">
        <v>47</v>
      </c>
      <c r="F84" s="181" t="s">
        <v>48</v>
      </c>
      <c r="G84" s="180" t="s">
        <v>49</v>
      </c>
      <c r="H84" s="181" t="s">
        <v>48</v>
      </c>
      <c r="I84" s="180" t="s">
        <v>50</v>
      </c>
      <c r="J84" s="180" t="s">
        <v>48</v>
      </c>
      <c r="K84" s="180" t="s">
        <v>51</v>
      </c>
      <c r="L84" s="180" t="s">
        <v>48</v>
      </c>
      <c r="M84" s="180" t="s">
        <v>52</v>
      </c>
      <c r="N84" s="180" t="s">
        <v>48</v>
      </c>
      <c r="O84" s="180" t="s">
        <v>61</v>
      </c>
      <c r="P84" s="180" t="s">
        <v>48</v>
      </c>
      <c r="Q84" s="180" t="s">
        <v>62</v>
      </c>
      <c r="R84" s="180" t="s">
        <v>48</v>
      </c>
      <c r="S84" s="268" t="s">
        <v>219</v>
      </c>
      <c r="T84" s="180" t="s">
        <v>53</v>
      </c>
      <c r="U84" s="180" t="s">
        <v>54</v>
      </c>
      <c r="V84" s="182"/>
      <c r="W84" s="180" t="s">
        <v>46</v>
      </c>
      <c r="X84" s="181" t="s">
        <v>6</v>
      </c>
      <c r="Y84" s="117"/>
      <c r="Z84" s="117"/>
      <c r="AA84" s="163" t="s">
        <v>29</v>
      </c>
      <c r="AB84" s="178" t="str">
        <f>Robin!U45</f>
        <v>Raubritter Buster</v>
      </c>
      <c r="AC84" s="179" t="s">
        <v>46</v>
      </c>
      <c r="AD84" s="180" t="s">
        <v>47</v>
      </c>
      <c r="AE84" s="181" t="s">
        <v>48</v>
      </c>
      <c r="AF84" s="180" t="s">
        <v>49</v>
      </c>
      <c r="AG84" s="181" t="s">
        <v>48</v>
      </c>
      <c r="AH84" s="180" t="s">
        <v>50</v>
      </c>
      <c r="AI84" s="180" t="s">
        <v>48</v>
      </c>
      <c r="AJ84" s="180" t="s">
        <v>51</v>
      </c>
      <c r="AK84" s="180" t="s">
        <v>48</v>
      </c>
      <c r="AL84" s="180" t="s">
        <v>52</v>
      </c>
      <c r="AM84" s="180" t="s">
        <v>48</v>
      </c>
      <c r="AN84" s="180" t="s">
        <v>61</v>
      </c>
      <c r="AO84" s="180" t="s">
        <v>48</v>
      </c>
      <c r="AP84" s="180" t="s">
        <v>62</v>
      </c>
      <c r="AQ84" s="180" t="s">
        <v>48</v>
      </c>
      <c r="AR84" s="268" t="s">
        <v>219</v>
      </c>
      <c r="AS84" s="180" t="s">
        <v>53</v>
      </c>
      <c r="AT84" s="180" t="s">
        <v>54</v>
      </c>
      <c r="AU84" s="182"/>
      <c r="AV84" s="180" t="s">
        <v>46</v>
      </c>
      <c r="AW84" s="181" t="s">
        <v>6</v>
      </c>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c r="CF84" s="183"/>
      <c r="CG84" s="183"/>
      <c r="CH84" s="183"/>
      <c r="CI84" s="183"/>
      <c r="CJ84" s="183"/>
      <c r="CK84" s="183"/>
    </row>
    <row r="85" spans="2:49" s="183" customFormat="1" ht="15" outlineLevel="1">
      <c r="B85" s="206"/>
      <c r="C85" s="188" t="str">
        <f>Robin!C46</f>
        <v>Walzer Peter</v>
      </c>
      <c r="D85" s="184">
        <v>1</v>
      </c>
      <c r="E85" s="184">
        <v>212</v>
      </c>
      <c r="F85" s="189">
        <v>1</v>
      </c>
      <c r="G85" s="184">
        <v>183</v>
      </c>
      <c r="H85" s="189"/>
      <c r="I85" s="184">
        <v>211</v>
      </c>
      <c r="J85" s="189"/>
      <c r="K85" s="184">
        <v>233</v>
      </c>
      <c r="L85" s="189">
        <v>1</v>
      </c>
      <c r="M85" s="184">
        <v>180</v>
      </c>
      <c r="N85" s="189"/>
      <c r="O85" s="184">
        <v>210</v>
      </c>
      <c r="P85" s="189">
        <v>1</v>
      </c>
      <c r="Q85" s="184">
        <v>161</v>
      </c>
      <c r="R85" s="189">
        <v>0.5</v>
      </c>
      <c r="S85" s="286"/>
      <c r="T85" s="272">
        <f>SUM(E85,G85,I85,K85,M85,O85,Q85,S85)</f>
        <v>1390</v>
      </c>
      <c r="U85" s="189">
        <f>SUM(F85,H85,J85,L85,N85,P85,R85)</f>
        <v>3.5</v>
      </c>
      <c r="V85" s="185" t="s">
        <v>55</v>
      </c>
      <c r="W85" s="190">
        <f>COUNTIF(E85,"&gt;0")+COUNTIF(G85,"&gt;0")+COUNTIF(I85,"&gt;0")+COUNTIF(K85,"&gt;0")+COUNTIF(M85,"&gt;0")+COUNTIF(Q85,"&gt;0")+COUNTIF(O85,"&gt;0")</f>
        <v>7</v>
      </c>
      <c r="X85" s="187">
        <f>IF(COUNT(E85,G85,I85,K85,M85,O85,Q85)&gt;0,T85/COUNT(E85,G85,I85,K85,M85,O85,Q85),0)</f>
        <v>198.57142857142858</v>
      </c>
      <c r="AB85" s="188" t="str">
        <f>Robin!U46</f>
        <v>Schick Andy</v>
      </c>
      <c r="AC85" s="184">
        <v>1</v>
      </c>
      <c r="AD85" s="184">
        <v>165</v>
      </c>
      <c r="AE85" s="189"/>
      <c r="AF85" s="184">
        <v>200</v>
      </c>
      <c r="AG85" s="189"/>
      <c r="AH85" s="184">
        <v>202</v>
      </c>
      <c r="AI85" s="189"/>
      <c r="AJ85" s="184">
        <v>215</v>
      </c>
      <c r="AK85" s="189"/>
      <c r="AL85" s="184">
        <v>160</v>
      </c>
      <c r="AM85" s="189"/>
      <c r="AN85" s="184">
        <v>100</v>
      </c>
      <c r="AO85" s="189"/>
      <c r="AP85" s="184">
        <v>150</v>
      </c>
      <c r="AQ85" s="189"/>
      <c r="AR85" s="286"/>
      <c r="AS85" s="263">
        <f>SUM(AD85,AF85,AH85,AJ85,AL85,AN85,AP85,AR85)</f>
        <v>1192</v>
      </c>
      <c r="AT85" s="189">
        <f>SUM(AE85,AG85,AI85,AK85,AM85,AO85,AQ85)</f>
        <v>0</v>
      </c>
      <c r="AU85" s="185" t="s">
        <v>55</v>
      </c>
      <c r="AV85" s="190">
        <f>COUNTIF(AD85,"&gt;0")+COUNTIF(AF85,"&gt;0")+COUNTIF(AH85,"&gt;0")+COUNTIF(AJ85,"&gt;0")+COUNTIF(AL85,"&gt;0")+COUNTIF(AP85,"&gt;0")+COUNTIF(AN85,"&gt;0")</f>
        <v>7</v>
      </c>
      <c r="AW85" s="187">
        <f>IF(COUNT(AD85,AF85,AH85,AJ85,AL85,AN85,AP85)&gt;0,AS85/COUNT(AD85,AF85,AH85,AJ85,AL85,AN85,AP85),0)</f>
        <v>170.28571428571428</v>
      </c>
    </row>
    <row r="86" spans="2:50" s="183" customFormat="1" ht="15" customHeight="1" outlineLevel="1">
      <c r="B86" s="191"/>
      <c r="C86" s="188" t="str">
        <f>Robin!C47</f>
        <v>Mühlbauer Tobias</v>
      </c>
      <c r="D86" s="184">
        <v>2</v>
      </c>
      <c r="E86" s="184">
        <v>173</v>
      </c>
      <c r="F86" s="189">
        <v>1</v>
      </c>
      <c r="G86" s="184">
        <v>151</v>
      </c>
      <c r="H86" s="189"/>
      <c r="I86" s="184">
        <v>185</v>
      </c>
      <c r="J86" s="189"/>
      <c r="K86" s="184">
        <v>191</v>
      </c>
      <c r="L86" s="189"/>
      <c r="M86" s="184">
        <v>138</v>
      </c>
      <c r="N86" s="189"/>
      <c r="O86" s="184"/>
      <c r="P86" s="189"/>
      <c r="Q86" s="184"/>
      <c r="R86" s="189"/>
      <c r="S86" s="286"/>
      <c r="T86" s="272">
        <f>SUM(E86,G86,I86,K86,M86,O86,Q86,S86)</f>
        <v>838</v>
      </c>
      <c r="U86" s="189">
        <f>SUM(F86,H86,J86,L86,N86,P86,R86)</f>
        <v>1</v>
      </c>
      <c r="V86" s="185" t="s">
        <v>55</v>
      </c>
      <c r="W86" s="190">
        <f>COUNTIF(E86,"&gt;0")+COUNTIF(G86,"&gt;0")+COUNTIF(I86,"&gt;0")+COUNTIF(K86,"&gt;0")+COUNTIF(M86,"&gt;0")+COUNTIF(Q86,"&gt;0")+COUNTIF(O86,"&gt;0")</f>
        <v>5</v>
      </c>
      <c r="X86" s="187">
        <f>IF(COUNT(E86,G86,I86,K86,M86,O86,Q86)&gt;0,T86/COUNT(E86,G86,I86,K86,M86,O86,Q86),0)</f>
        <v>167.6</v>
      </c>
      <c r="AA86" s="191"/>
      <c r="AB86" s="188" t="str">
        <f>Robin!U47</f>
        <v>Davis Kwan</v>
      </c>
      <c r="AC86" s="184">
        <v>2</v>
      </c>
      <c r="AD86" s="184">
        <v>136</v>
      </c>
      <c r="AE86" s="189"/>
      <c r="AF86" s="184">
        <v>181</v>
      </c>
      <c r="AG86" s="189"/>
      <c r="AH86" s="184">
        <v>191</v>
      </c>
      <c r="AI86" s="189"/>
      <c r="AJ86" s="184">
        <v>146</v>
      </c>
      <c r="AK86" s="189"/>
      <c r="AL86" s="184">
        <v>182</v>
      </c>
      <c r="AM86" s="189"/>
      <c r="AN86" s="184">
        <v>100</v>
      </c>
      <c r="AO86" s="189"/>
      <c r="AP86" s="184">
        <v>158</v>
      </c>
      <c r="AQ86" s="189"/>
      <c r="AR86" s="286"/>
      <c r="AS86" s="263">
        <f>SUM(AD86,AF86,AH86,AJ86,AL86,AN86,AP86,AR86)</f>
        <v>1094</v>
      </c>
      <c r="AT86" s="189">
        <f>SUM(AE86,AG86,AI86,AK86,AM86,AO86,AQ86)</f>
        <v>0</v>
      </c>
      <c r="AU86" s="185" t="s">
        <v>55</v>
      </c>
      <c r="AV86" s="190">
        <f>COUNTIF(AD86,"&gt;0")+COUNTIF(AF86,"&gt;0")+COUNTIF(AH86,"&gt;0")+COUNTIF(AJ86,"&gt;0")+COUNTIF(AL86,"&gt;0")+COUNTIF(AP86,"&gt;0")+COUNTIF(AN86,"&gt;0")</f>
        <v>7</v>
      </c>
      <c r="AW86" s="187">
        <f>IF(COUNT(AD86,AF86,AH86,AJ86,AL86,AN86,AP86)&gt;0,AS86/COUNT(AD86,AF86,AH86,AJ86,AL86,AN86,AP86),0)</f>
        <v>156.28571428571428</v>
      </c>
      <c r="AX86" s="167"/>
    </row>
    <row r="87" spans="2:50" s="183" customFormat="1" ht="15" customHeight="1" outlineLevel="1">
      <c r="B87" s="191"/>
      <c r="C87" s="188" t="str">
        <f>Robin!C48</f>
        <v>Brandner Florian</v>
      </c>
      <c r="D87" s="184">
        <v>3</v>
      </c>
      <c r="E87" s="184">
        <v>176</v>
      </c>
      <c r="F87" s="189"/>
      <c r="G87" s="184">
        <v>193</v>
      </c>
      <c r="H87" s="189">
        <v>1</v>
      </c>
      <c r="I87" s="184">
        <v>162</v>
      </c>
      <c r="J87" s="189"/>
      <c r="K87" s="184">
        <v>156</v>
      </c>
      <c r="L87" s="189"/>
      <c r="M87" s="184"/>
      <c r="N87" s="189"/>
      <c r="O87" s="184">
        <v>178</v>
      </c>
      <c r="P87" s="189"/>
      <c r="Q87" s="184">
        <v>143</v>
      </c>
      <c r="R87" s="189"/>
      <c r="S87" s="286"/>
      <c r="T87" s="272">
        <f>SUM(E87,G87,I87,K87,M87,O87,Q87,S87)</f>
        <v>1008</v>
      </c>
      <c r="U87" s="189">
        <f>SUM(F87,H87,J87,L87,N87,P87,R87)</f>
        <v>1</v>
      </c>
      <c r="V87" s="185" t="s">
        <v>55</v>
      </c>
      <c r="W87" s="190">
        <f>COUNTIF(E87,"&gt;0")+COUNTIF(G87,"&gt;0")+COUNTIF(I87,"&gt;0")+COUNTIF(K87,"&gt;0")+COUNTIF(M87,"&gt;0")+COUNTIF(Q87,"&gt;0")+COUNTIF(O87,"&gt;0")</f>
        <v>6</v>
      </c>
      <c r="X87" s="187">
        <f>IF(COUNT(E87,G87,I87,K87,M87,O87,Q87)&gt;0,T87/COUNT(E87,G87,I87,K87,M87,O87,Q87),0)</f>
        <v>168</v>
      </c>
      <c r="AA87" s="191"/>
      <c r="AB87" s="188" t="str">
        <f>Robin!U48</f>
        <v>Wohlpart Helmut</v>
      </c>
      <c r="AC87" s="184">
        <v>3</v>
      </c>
      <c r="AD87" s="184">
        <v>152</v>
      </c>
      <c r="AE87" s="189"/>
      <c r="AF87" s="184">
        <v>150</v>
      </c>
      <c r="AG87" s="189"/>
      <c r="AH87" s="184">
        <v>164</v>
      </c>
      <c r="AI87" s="189"/>
      <c r="AJ87" s="184">
        <v>191</v>
      </c>
      <c r="AK87" s="189"/>
      <c r="AL87" s="184">
        <v>164</v>
      </c>
      <c r="AM87" s="189"/>
      <c r="AN87" s="184">
        <v>100</v>
      </c>
      <c r="AO87" s="189"/>
      <c r="AP87" s="184">
        <v>171</v>
      </c>
      <c r="AQ87" s="189"/>
      <c r="AR87" s="286"/>
      <c r="AS87" s="263">
        <f>SUM(AD87,AF87,AH87,AJ87,AL87,AN87,AP87,AR87)</f>
        <v>1092</v>
      </c>
      <c r="AT87" s="189">
        <f>SUM(AE87,AG87,AI87,AK87,AM87,AO87,AQ87)</f>
        <v>0</v>
      </c>
      <c r="AU87" s="185" t="s">
        <v>55</v>
      </c>
      <c r="AV87" s="190">
        <f>COUNTIF(AD87,"&gt;0")+COUNTIF(AF87,"&gt;0")+COUNTIF(AH87,"&gt;0")+COUNTIF(AJ87,"&gt;0")+COUNTIF(AL87,"&gt;0")+COUNTIF(AP87,"&gt;0")+COUNTIF(AN87,"&gt;0")</f>
        <v>7</v>
      </c>
      <c r="AW87" s="187">
        <f>IF(COUNT(AD87,AF87,AH87,AJ87,AL87,AN87,AP87)&gt;0,AS87/COUNT(AD87,AF87,AH87,AJ87,AL87,AN87,AP87),0)</f>
        <v>156</v>
      </c>
      <c r="AX87" s="117"/>
    </row>
    <row r="88" spans="2:63" s="183" customFormat="1" ht="15" customHeight="1" outlineLevel="1">
      <c r="B88" s="191"/>
      <c r="C88" s="188" t="str">
        <f>Robin!C49</f>
        <v>Graml Christian</v>
      </c>
      <c r="D88" s="184">
        <v>4</v>
      </c>
      <c r="E88" s="184"/>
      <c r="F88" s="189"/>
      <c r="G88" s="184"/>
      <c r="H88" s="189"/>
      <c r="I88" s="184"/>
      <c r="J88" s="189"/>
      <c r="K88" s="184"/>
      <c r="L88" s="189"/>
      <c r="M88" s="184">
        <v>165</v>
      </c>
      <c r="N88" s="189">
        <v>1</v>
      </c>
      <c r="O88" s="184">
        <v>146</v>
      </c>
      <c r="P88" s="189"/>
      <c r="Q88" s="184">
        <v>170</v>
      </c>
      <c r="R88" s="189"/>
      <c r="S88" s="286"/>
      <c r="T88" s="272">
        <f>SUM(E88,G88,I88,K88,M88,O88,Q88,S88)</f>
        <v>481</v>
      </c>
      <c r="U88" s="189">
        <f>SUM(F88,H88,J88,L88,N88,P88,R88)</f>
        <v>1</v>
      </c>
      <c r="V88" s="185" t="s">
        <v>55</v>
      </c>
      <c r="W88" s="190">
        <f>COUNTIF(E88,"&gt;0")+COUNTIF(G88,"&gt;0")+COUNTIF(I88,"&gt;0")+COUNTIF(K88,"&gt;0")+COUNTIF(M88,"&gt;0")+COUNTIF(Q88,"&gt;0")+COUNTIF(O88,"&gt;0")</f>
        <v>3</v>
      </c>
      <c r="X88" s="187">
        <f>IF(COUNT(E88,G88,I88,K88,M88,O88,Q88)&gt;0,T88/COUNT(E88,G88,I88,K88,M88,O88,Q88),0)</f>
        <v>160.33333333333334</v>
      </c>
      <c r="AA88" s="191"/>
      <c r="AB88" s="188">
        <f>Robin!U49</f>
        <v>0</v>
      </c>
      <c r="AC88" s="184">
        <v>4</v>
      </c>
      <c r="AD88" s="184"/>
      <c r="AE88" s="189"/>
      <c r="AF88" s="184"/>
      <c r="AG88" s="189"/>
      <c r="AH88" s="184"/>
      <c r="AI88" s="189"/>
      <c r="AJ88" s="184"/>
      <c r="AK88" s="189"/>
      <c r="AL88" s="184"/>
      <c r="AM88" s="189"/>
      <c r="AN88" s="184"/>
      <c r="AO88" s="189"/>
      <c r="AP88" s="184"/>
      <c r="AQ88" s="189"/>
      <c r="AR88" s="286"/>
      <c r="AS88" s="263">
        <f>SUM(AD88,AF88,AH88,AJ88,AL88,AN88,AP88,AR88)</f>
        <v>0</v>
      </c>
      <c r="AT88" s="189">
        <f>SUM(AE88,AG88,AI88,AK88,AM88,AO88,AQ88)</f>
        <v>0</v>
      </c>
      <c r="AU88" s="185" t="s">
        <v>55</v>
      </c>
      <c r="AV88" s="190">
        <f>COUNTIF(AD88,"&gt;0")+COUNTIF(AF88,"&gt;0")+COUNTIF(AH88,"&gt;0")+COUNTIF(AJ88,"&gt;0")+COUNTIF(AL88,"&gt;0")+COUNTIF(AP88,"&gt;0")+COUNTIF(AN88,"&gt;0")</f>
        <v>0</v>
      </c>
      <c r="AW88" s="187">
        <f>IF(COUNT(AD88,AF88,AH88,AJ88,AL88)&gt;0,AS88/COUNT(AD88,AF88,AH88,AJ88,AL88),0)</f>
        <v>0</v>
      </c>
      <c r="AY88" s="167"/>
      <c r="AZ88" s="167"/>
      <c r="BA88" s="167"/>
      <c r="BB88" s="167"/>
      <c r="BC88" s="17"/>
      <c r="BD88" s="17"/>
      <c r="BE88" s="17"/>
      <c r="BF88" s="17"/>
      <c r="BG88" s="17"/>
      <c r="BH88" s="17"/>
      <c r="BI88" s="17"/>
      <c r="BJ88" s="17"/>
      <c r="BK88" s="17"/>
    </row>
    <row r="89" spans="2:63" s="183" customFormat="1" ht="15" customHeight="1" outlineLevel="1">
      <c r="B89" s="191"/>
      <c r="C89" s="188">
        <f>Robin!C50</f>
        <v>0</v>
      </c>
      <c r="D89" s="184">
        <v>5</v>
      </c>
      <c r="E89" s="184"/>
      <c r="F89" s="189"/>
      <c r="G89" s="184"/>
      <c r="H89" s="189"/>
      <c r="I89" s="184"/>
      <c r="J89" s="189"/>
      <c r="K89" s="184"/>
      <c r="L89" s="189"/>
      <c r="M89" s="184"/>
      <c r="N89" s="189"/>
      <c r="O89" s="184"/>
      <c r="P89" s="189"/>
      <c r="Q89" s="184"/>
      <c r="R89" s="189"/>
      <c r="S89" s="286"/>
      <c r="T89" s="272">
        <f>SUM(E89,G89,I89,K89,M89,O89,Q89,S89)</f>
        <v>0</v>
      </c>
      <c r="U89" s="189">
        <f>SUM(F89,H89,J89,L89,N89,P89,R89)</f>
        <v>0</v>
      </c>
      <c r="V89" s="185" t="s">
        <v>55</v>
      </c>
      <c r="W89" s="190">
        <f>COUNTIF(E89,"&gt;0")+COUNTIF(G89,"&gt;0")+COUNTIF(I89,"&gt;0")+COUNTIF(K89,"&gt;0")+COUNTIF(M89,"&gt;0")+COUNTIF(Q89,"&gt;0")+COUNTIF(O89,"&gt;0")</f>
        <v>0</v>
      </c>
      <c r="X89" s="187">
        <f>IF(COUNT(E89,G89,I89,K89,M89)&gt;0,T89/COUNT(E89,G89,I89,K89,M89),0)</f>
        <v>0</v>
      </c>
      <c r="AA89" s="191"/>
      <c r="AB89" s="188">
        <f>Robin!U50</f>
        <v>0</v>
      </c>
      <c r="AC89" s="184">
        <v>5</v>
      </c>
      <c r="AD89" s="184"/>
      <c r="AE89" s="189"/>
      <c r="AF89" s="184"/>
      <c r="AG89" s="189"/>
      <c r="AH89" s="184"/>
      <c r="AI89" s="189"/>
      <c r="AJ89" s="184"/>
      <c r="AK89" s="189"/>
      <c r="AL89" s="184"/>
      <c r="AM89" s="189"/>
      <c r="AN89" s="184"/>
      <c r="AO89" s="189"/>
      <c r="AP89" s="184"/>
      <c r="AQ89" s="189"/>
      <c r="AR89" s="286"/>
      <c r="AS89" s="263">
        <f>SUM(AD89,AF89,AH89,AJ89,AL89,AN89,AP89,AR89)</f>
        <v>0</v>
      </c>
      <c r="AT89" s="189">
        <f>SUM(AE89,AG89,AI89,AK89,AM89,AO89,AQ89)</f>
        <v>0</v>
      </c>
      <c r="AU89" s="185" t="s">
        <v>55</v>
      </c>
      <c r="AV89" s="190">
        <f>COUNTIF(AD89,"&gt;0")+COUNTIF(AF89,"&gt;0")+COUNTIF(AH89,"&gt;0")+COUNTIF(AJ89,"&gt;0")+COUNTIF(AL89,"&gt;0")+COUNTIF(AP89,"&gt;0")+COUNTIF(AN89,"&gt;0")</f>
        <v>0</v>
      </c>
      <c r="AW89" s="187">
        <f>IF(COUNT(AD89,AF89,AH89,AJ89,AL89)&gt;0,AS89/COUNT(AD89,AF89,AH89,AJ89,AL89),0)</f>
        <v>0</v>
      </c>
      <c r="AY89" s="167"/>
      <c r="AZ89" s="167"/>
      <c r="BA89" s="167"/>
      <c r="BB89" s="167"/>
      <c r="BC89" s="17"/>
      <c r="BD89" s="17"/>
      <c r="BE89" s="17"/>
      <c r="BF89" s="17"/>
      <c r="BG89" s="17"/>
      <c r="BH89" s="17"/>
      <c r="BI89" s="17"/>
      <c r="BJ89" s="17"/>
      <c r="BK89" s="17"/>
    </row>
    <row r="90" spans="2:63" s="183" customFormat="1" ht="7.5" customHeight="1" outlineLevel="1">
      <c r="B90" s="191"/>
      <c r="C90" s="188"/>
      <c r="D90" s="184"/>
      <c r="E90" s="184"/>
      <c r="F90" s="189"/>
      <c r="G90" s="184"/>
      <c r="H90" s="189"/>
      <c r="I90" s="184"/>
      <c r="J90" s="192"/>
      <c r="K90" s="184"/>
      <c r="L90" s="192"/>
      <c r="M90" s="184"/>
      <c r="N90" s="192"/>
      <c r="O90" s="184"/>
      <c r="P90" s="192"/>
      <c r="Q90" s="184"/>
      <c r="R90" s="192"/>
      <c r="S90" s="269"/>
      <c r="T90" s="184"/>
      <c r="U90" s="192"/>
      <c r="V90" s="185"/>
      <c r="W90" s="186"/>
      <c r="X90" s="187"/>
      <c r="AA90" s="191"/>
      <c r="AB90" s="188"/>
      <c r="AC90" s="184"/>
      <c r="AD90" s="184"/>
      <c r="AE90" s="189"/>
      <c r="AF90" s="184"/>
      <c r="AG90" s="189"/>
      <c r="AH90" s="184"/>
      <c r="AI90" s="192"/>
      <c r="AJ90" s="184"/>
      <c r="AK90" s="192"/>
      <c r="AL90" s="184"/>
      <c r="AM90" s="192"/>
      <c r="AN90" s="184"/>
      <c r="AO90" s="192"/>
      <c r="AP90" s="184"/>
      <c r="AQ90" s="192"/>
      <c r="AR90" s="269"/>
      <c r="AS90" s="184"/>
      <c r="AT90" s="192"/>
      <c r="AU90" s="185"/>
      <c r="AV90" s="186"/>
      <c r="AW90" s="187"/>
      <c r="AY90" s="117"/>
      <c r="AZ90" s="117"/>
      <c r="BA90" s="117"/>
      <c r="BB90" s="117"/>
      <c r="BC90" s="17"/>
      <c r="BD90" s="17"/>
      <c r="BE90" s="17"/>
      <c r="BF90" s="17"/>
      <c r="BG90" s="17"/>
      <c r="BH90" s="17"/>
      <c r="BI90" s="17"/>
      <c r="BJ90" s="17"/>
      <c r="BK90" s="17"/>
    </row>
    <row r="91" spans="2:89" s="183" customFormat="1" ht="15" customHeight="1" outlineLevel="1">
      <c r="B91" s="191"/>
      <c r="C91" s="215" t="s">
        <v>69</v>
      </c>
      <c r="D91" s="184"/>
      <c r="E91" s="193">
        <f aca="true" t="shared" si="17" ref="E91:R91">SUM(E85:E89)</f>
        <v>561</v>
      </c>
      <c r="F91" s="189">
        <f t="shared" si="17"/>
        <v>2</v>
      </c>
      <c r="G91" s="193">
        <f t="shared" si="17"/>
        <v>527</v>
      </c>
      <c r="H91" s="189">
        <f t="shared" si="17"/>
        <v>1</v>
      </c>
      <c r="I91" s="193">
        <f t="shared" si="17"/>
        <v>558</v>
      </c>
      <c r="J91" s="189">
        <f t="shared" si="17"/>
        <v>0</v>
      </c>
      <c r="K91" s="193">
        <f t="shared" si="17"/>
        <v>580</v>
      </c>
      <c r="L91" s="189">
        <f t="shared" si="17"/>
        <v>1</v>
      </c>
      <c r="M91" s="193">
        <f t="shared" si="17"/>
        <v>483</v>
      </c>
      <c r="N91" s="189">
        <f t="shared" si="17"/>
        <v>1</v>
      </c>
      <c r="O91" s="193">
        <f t="shared" si="17"/>
        <v>534</v>
      </c>
      <c r="P91" s="189">
        <f t="shared" si="17"/>
        <v>1</v>
      </c>
      <c r="Q91" s="193">
        <f t="shared" si="17"/>
        <v>474</v>
      </c>
      <c r="R91" s="189">
        <f t="shared" si="17"/>
        <v>0.5</v>
      </c>
      <c r="S91" s="269"/>
      <c r="T91" s="193">
        <f>SUM(T85:T89)</f>
        <v>3717</v>
      </c>
      <c r="U91" s="189">
        <f>SUM(F91,H91,J91,L91,N91,P91,R91)</f>
        <v>6.5</v>
      </c>
      <c r="V91" s="185"/>
      <c r="W91" s="194">
        <f>SUM(W85:W89)</f>
        <v>21</v>
      </c>
      <c r="X91" s="195">
        <f>IF(COUNT(E85:E89,G85:G89,I85:I89,K85:K89,M85:M89,O85:O89,Q85:Q89)&gt;0,T91/COUNT(E85:E89,G85:G89,I85:I89,K85:K89,M85:M89,O85:O89,Q85:Q89),0)</f>
        <v>177</v>
      </c>
      <c r="AA91" s="191"/>
      <c r="AB91" s="215" t="s">
        <v>69</v>
      </c>
      <c r="AC91" s="184"/>
      <c r="AD91" s="193">
        <f aca="true" t="shared" si="18" ref="AD91:AQ91">SUM(AD85:AD89)</f>
        <v>453</v>
      </c>
      <c r="AE91" s="189">
        <f t="shared" si="18"/>
        <v>0</v>
      </c>
      <c r="AF91" s="193">
        <f t="shared" si="18"/>
        <v>531</v>
      </c>
      <c r="AG91" s="189">
        <f t="shared" si="18"/>
        <v>0</v>
      </c>
      <c r="AH91" s="193">
        <f t="shared" si="18"/>
        <v>557</v>
      </c>
      <c r="AI91" s="189">
        <f t="shared" si="18"/>
        <v>0</v>
      </c>
      <c r="AJ91" s="193">
        <f t="shared" si="18"/>
        <v>552</v>
      </c>
      <c r="AK91" s="189">
        <f t="shared" si="18"/>
        <v>0</v>
      </c>
      <c r="AL91" s="193">
        <f t="shared" si="18"/>
        <v>506</v>
      </c>
      <c r="AM91" s="189">
        <f t="shared" si="18"/>
        <v>0</v>
      </c>
      <c r="AN91" s="193">
        <f t="shared" si="18"/>
        <v>300</v>
      </c>
      <c r="AO91" s="189">
        <f t="shared" si="18"/>
        <v>0</v>
      </c>
      <c r="AP91" s="193">
        <f t="shared" si="18"/>
        <v>479</v>
      </c>
      <c r="AQ91" s="189">
        <f t="shared" si="18"/>
        <v>0</v>
      </c>
      <c r="AR91" s="269"/>
      <c r="AS91" s="193">
        <f>SUM(AS85:AS89)</f>
        <v>3378</v>
      </c>
      <c r="AT91" s="189">
        <f>SUM(AE91,AG91,AI91,AK91,AM91,AO91,AQ91)</f>
        <v>0</v>
      </c>
      <c r="AU91" s="185"/>
      <c r="AV91" s="194">
        <f>SUM(AV85:AV89)</f>
        <v>21</v>
      </c>
      <c r="AW91" s="195">
        <f>IF(COUNT(AD85:AD89,AF85:AF89,AH85:AH89,AJ85:AJ89,AL85:AL89,AN85:AN89,AP85:AP89)&gt;0,AS91/COUNT(AD85:AD89,AF85:AF89,AH85:AH89,AJ85:AJ89,AL85:AL89,AN85:AN89,AP85:AP89),0)</f>
        <v>160.85714285714286</v>
      </c>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row>
    <row r="92" spans="2:89" s="183" customFormat="1" ht="15" customHeight="1" outlineLevel="1">
      <c r="B92" s="191"/>
      <c r="C92" s="215" t="s">
        <v>70</v>
      </c>
      <c r="D92" s="184"/>
      <c r="E92" s="180" t="s">
        <v>57</v>
      </c>
      <c r="F92" s="199">
        <f>IF(E91&gt;E14,2,IF(E91&lt;E14,0,1))*SIGN(E91)</f>
        <v>2</v>
      </c>
      <c r="G92" s="180" t="s">
        <v>56</v>
      </c>
      <c r="H92" s="199">
        <f>IF(G91&gt;G69,2,IF(G91&lt;G69,0,1))*SIGN(G91)</f>
        <v>0</v>
      </c>
      <c r="I92" s="180" t="s">
        <v>64</v>
      </c>
      <c r="J92" s="199">
        <f>IF(I91&gt;I80,2,IF(I91&lt;I80,0,1))*SIGN(I91)</f>
        <v>0</v>
      </c>
      <c r="K92" s="180" t="s">
        <v>59</v>
      </c>
      <c r="L92" s="199">
        <f>IF(K91&gt;K25,2,IF(K91&lt;K25,0,1))*SIGN(K91)</f>
        <v>0</v>
      </c>
      <c r="M92" s="180" t="s">
        <v>65</v>
      </c>
      <c r="N92" s="199">
        <f>IF(M91&gt;M58,2,IF(M91&lt;M58,0,1))*SIGN(M91)</f>
        <v>0</v>
      </c>
      <c r="O92" s="180" t="s">
        <v>58</v>
      </c>
      <c r="P92" s="199">
        <f>IF(O91&gt;O36,2,IF(O91&lt;O36,0,1))*SIGN(O91)</f>
        <v>1</v>
      </c>
      <c r="Q92" s="180" t="s">
        <v>60</v>
      </c>
      <c r="R92" s="199">
        <f>IF(Q91&gt;Q36,2,IF(Q91&lt;Q36,0,1))*SIGN(Q91)</f>
        <v>0</v>
      </c>
      <c r="S92" s="270"/>
      <c r="T92" s="184"/>
      <c r="U92" s="196">
        <f>SUM(F92,H92,J92,L92,N92,P92:R92)</f>
        <v>3</v>
      </c>
      <c r="V92" s="185"/>
      <c r="W92" s="186"/>
      <c r="X92" s="187"/>
      <c r="AA92" s="191"/>
      <c r="AB92" s="215" t="s">
        <v>70</v>
      </c>
      <c r="AC92" s="184"/>
      <c r="AD92" s="180" t="s">
        <v>57</v>
      </c>
      <c r="AE92" s="199">
        <f>IF(AD91&gt;AD14,2,IF(AD91&lt;AD14,0,1))*SIGN(AD91)</f>
        <v>0</v>
      </c>
      <c r="AF92" s="180" t="s">
        <v>56</v>
      </c>
      <c r="AG92" s="199">
        <f>IF(AF91&gt;AF69,2,IF(AF91&lt;AF69,0,1))*SIGN(AF91)</f>
        <v>0</v>
      </c>
      <c r="AH92" s="180" t="s">
        <v>64</v>
      </c>
      <c r="AI92" s="199">
        <f>IF(AH91&gt;AH80,2,IF(AH91&lt;AH80,0,1))*SIGN(AH91)</f>
        <v>0</v>
      </c>
      <c r="AJ92" s="180" t="s">
        <v>59</v>
      </c>
      <c r="AK92" s="199">
        <f>IF(AJ91&gt;AJ25,2,IF(AJ91&lt;AJ25,0,1))*SIGN(AJ91)</f>
        <v>0</v>
      </c>
      <c r="AL92" s="180" t="s">
        <v>65</v>
      </c>
      <c r="AM92" s="199">
        <f>IF(AL91&gt;AL58,2,IF(AL91&lt;AL58,0,1))*SIGN(AL91)</f>
        <v>0</v>
      </c>
      <c r="AN92" s="180" t="s">
        <v>58</v>
      </c>
      <c r="AO92" s="199">
        <f>IF(AN91&gt;AN36,2,IF(AN91&lt;AN36,0,1))*SIGN(AN91)</f>
        <v>0</v>
      </c>
      <c r="AP92" s="180" t="s">
        <v>60</v>
      </c>
      <c r="AQ92" s="199">
        <f>IF(AP91&gt;AP47,2,IF(AP91&lt;AP47,0,1))*SIGN(AP91)</f>
        <v>0</v>
      </c>
      <c r="AR92" s="270"/>
      <c r="AS92" s="184"/>
      <c r="AT92" s="196">
        <f>SUM(AE92,AG92,AI92,AK92,AM92,AO92:AQ92)</f>
        <v>0</v>
      </c>
      <c r="AU92" s="185"/>
      <c r="AV92" s="186"/>
      <c r="AW92" s="18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row>
    <row r="93" spans="2:89" s="183" customFormat="1" ht="15" customHeight="1">
      <c r="B93" s="191"/>
      <c r="C93" s="215" t="s">
        <v>66</v>
      </c>
      <c r="D93" s="184"/>
      <c r="E93" s="184"/>
      <c r="F93" s="189">
        <f>SUM(F91+F92)</f>
        <v>4</v>
      </c>
      <c r="G93" s="184"/>
      <c r="H93" s="189">
        <f>SUM(H91+H92)</f>
        <v>1</v>
      </c>
      <c r="I93" s="184"/>
      <c r="J93" s="189">
        <f>SUM(J91+J92)</f>
        <v>0</v>
      </c>
      <c r="K93" s="184"/>
      <c r="L93" s="189">
        <f>SUM(L91+L92)</f>
        <v>1</v>
      </c>
      <c r="M93" s="184"/>
      <c r="N93" s="189">
        <f>SUM(N91+N92)</f>
        <v>1</v>
      </c>
      <c r="O93" s="184"/>
      <c r="P93" s="189">
        <f>SUM(P91+P92)</f>
        <v>2</v>
      </c>
      <c r="Q93" s="184"/>
      <c r="R93" s="189">
        <f>SUM(R91+R92)</f>
        <v>0.5</v>
      </c>
      <c r="S93" s="269"/>
      <c r="T93" s="184"/>
      <c r="U93" s="196">
        <f>SUM(U91+U92)</f>
        <v>9.5</v>
      </c>
      <c r="V93" s="185"/>
      <c r="W93" s="186"/>
      <c r="X93" s="187"/>
      <c r="AA93" s="191"/>
      <c r="AB93" s="215" t="s">
        <v>66</v>
      </c>
      <c r="AC93" s="184"/>
      <c r="AD93" s="184"/>
      <c r="AE93" s="189">
        <f>SUM(AE91+AE92)</f>
        <v>0</v>
      </c>
      <c r="AF93" s="184"/>
      <c r="AG93" s="189">
        <f>SUM(AG91+AG92)</f>
        <v>0</v>
      </c>
      <c r="AH93" s="184"/>
      <c r="AI93" s="189">
        <f>SUM(AI91+AI92)</f>
        <v>0</v>
      </c>
      <c r="AJ93" s="184"/>
      <c r="AK93" s="189">
        <f>SUM(AK91+AK92)</f>
        <v>0</v>
      </c>
      <c r="AL93" s="184"/>
      <c r="AM93" s="189">
        <f>SUM(AM91+AM92)</f>
        <v>0</v>
      </c>
      <c r="AN93" s="184"/>
      <c r="AO93" s="189">
        <f>SUM(AO91+AO92)</f>
        <v>0</v>
      </c>
      <c r="AP93" s="184"/>
      <c r="AQ93" s="189">
        <f>SUM(AQ91+AQ92)</f>
        <v>0</v>
      </c>
      <c r="AR93" s="269"/>
      <c r="AS93" s="184"/>
      <c r="AT93" s="196">
        <f>SUM(AT91+AT92)</f>
        <v>0</v>
      </c>
      <c r="AU93" s="185"/>
      <c r="AV93" s="186"/>
      <c r="AW93" s="18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row>
    <row r="96" ht="12.75">
      <c r="C96" s="201" t="s">
        <v>249</v>
      </c>
    </row>
    <row r="97" ht="12.75">
      <c r="H97" s="340"/>
    </row>
  </sheetData>
  <mergeCells count="2">
    <mergeCell ref="C3:G3"/>
    <mergeCell ref="AB3:AF3"/>
  </mergeCells>
  <conditionalFormatting sqref="F15 H15 AQ92:AR92 L15 N15 P15 J15 F26 H26 J26 L26 N26 P26 R26:S26 F37 H37 J37 L37 N37 P37 R37:S37 F48 R48:S48 R59:S59 R70:S70 R81:S81 H48 J48 L48 N48 P48 F59 H59 J59 L59 N59 P59 F70 P70 H70 J70 L70 N70 F81 H81 J81 L81 N81 P81 F92 H92 J92 L92 N92 P92 AQ15:AR15 AE15 AG15 R15:S15 AK15 AM15 AO15 AI15 AE26 AG26 AI26 AK26 AM26 AO26 AQ26:AR26 AE37 AG37 AI37 AK37 AM37 AO37 AQ37:AR37 AE48 AQ48:AR48 AQ59:AR59 AQ70:AR70 AQ81:AR81 AG48 AI48 AK48 AM48 AO48 AE59 AG59 AI59 AK59 AM59 AO59 AE70 AO70 AG70 AI70 AK70 AM70 AE81 AG81 AI81 AK81 AM81 AO81 AE92 AG92 AI92 AK92 AM92 AO92 R92:S92">
    <cfRule type="cellIs" priority="1" dxfId="0" operator="equal" stopIfTrue="1">
      <formula>0</formula>
    </cfRule>
  </conditionalFormatting>
  <printOptions horizontalCentered="1"/>
  <pageMargins left="0" right="0" top="0.3937007874015748" bottom="0.1968503937007874" header="0.1968503937007874" footer="0.1968503937007874"/>
  <pageSetup horizontalDpi="300" verticalDpi="300" orientation="portrait" paperSize="9" scale="56" r:id="rId1"/>
  <headerFooter alignWithMargins="0">
    <oddHeader>&amp;C&amp;"Georgia,Fett"&amp;26Club - Pokal 2007&amp;"Arial,Standard"&amp;10
&amp;R
</oddHeader>
    <oddFooter>&amp;L© &amp;"Georgia,Standard"&amp;8Hilmar Lange</oddFooter>
  </headerFooter>
  <colBreaks count="1" manualBreakCount="1">
    <brk id="25" max="84" man="1"/>
  </colBreaks>
</worksheet>
</file>

<file path=xl/worksheets/sheet6.xml><?xml version="1.0" encoding="utf-8"?>
<worksheet xmlns="http://schemas.openxmlformats.org/spreadsheetml/2006/main" xmlns:r="http://schemas.openxmlformats.org/officeDocument/2006/relationships">
  <dimension ref="A1:I27"/>
  <sheetViews>
    <sheetView showZeros="0" tabSelected="1" zoomScaleSheetLayoutView="75" workbookViewId="0" topLeftCell="A1">
      <selection activeCell="A6" sqref="A6:G22"/>
    </sheetView>
  </sheetViews>
  <sheetFormatPr defaultColWidth="11.421875" defaultRowHeight="12.75"/>
  <cols>
    <col min="1" max="1" width="6.421875" style="0" customWidth="1"/>
    <col min="2" max="2" width="32.00390625" style="0" customWidth="1"/>
    <col min="3" max="3" width="11.57421875" style="0" customWidth="1"/>
    <col min="4" max="4" width="11.8515625" style="0" customWidth="1"/>
    <col min="5" max="5" width="14.140625" style="0" customWidth="1"/>
    <col min="6" max="6" width="8.8515625" style="0" customWidth="1"/>
    <col min="7" max="7" width="9.140625" style="0" customWidth="1"/>
  </cols>
  <sheetData>
    <row r="1" spans="1:7" ht="30" customHeight="1">
      <c r="A1" s="407" t="str">
        <f>'Gruppe A VL'!G3</f>
        <v>Club - Pokal  Finale 2007</v>
      </c>
      <c r="B1" s="408"/>
      <c r="C1" s="408"/>
      <c r="D1" s="408"/>
      <c r="E1" s="408"/>
      <c r="F1" s="408"/>
      <c r="G1" s="408"/>
    </row>
    <row r="2" spans="1:7" ht="30" customHeight="1">
      <c r="A2" s="409" t="s">
        <v>221</v>
      </c>
      <c r="B2" s="408"/>
      <c r="C2" s="408"/>
      <c r="D2" s="408"/>
      <c r="E2" s="408"/>
      <c r="F2" s="408"/>
      <c r="G2" s="408"/>
    </row>
    <row r="3" ht="24.75" customHeight="1"/>
    <row r="4" ht="24.75" customHeight="1"/>
    <row r="5" ht="24.75" customHeight="1" thickBot="1"/>
    <row r="6" spans="1:7" ht="24.75" customHeight="1">
      <c r="A6" s="303" t="s">
        <v>222</v>
      </c>
      <c r="B6" s="304" t="s">
        <v>223</v>
      </c>
      <c r="C6" s="305" t="s">
        <v>237</v>
      </c>
      <c r="D6" s="305" t="s">
        <v>229</v>
      </c>
      <c r="E6" s="306" t="s">
        <v>224</v>
      </c>
      <c r="F6" s="306" t="s">
        <v>225</v>
      </c>
      <c r="G6" s="307" t="s">
        <v>6</v>
      </c>
    </row>
    <row r="7" spans="1:9" ht="24.75" customHeight="1">
      <c r="A7" s="296">
        <v>1</v>
      </c>
      <c r="B7" s="297" t="str">
        <f>Finale!U17</f>
        <v>RW Lichtenhof Stein 1</v>
      </c>
      <c r="C7" s="298">
        <f>Finale!AI24</f>
        <v>23</v>
      </c>
      <c r="D7" s="298">
        <f>Finale!AF24</f>
        <v>1117</v>
      </c>
      <c r="E7" s="310">
        <f>Finale!AK24</f>
        <v>5240</v>
      </c>
      <c r="F7" s="299">
        <v>27</v>
      </c>
      <c r="G7" s="300">
        <f aca="true" t="shared" si="0" ref="G7:G22">E7/F7</f>
        <v>194.07407407407408</v>
      </c>
      <c r="I7" t="s">
        <v>242</v>
      </c>
    </row>
    <row r="8" spans="1:9" ht="24.75" customHeight="1">
      <c r="A8" s="296">
        <v>2</v>
      </c>
      <c r="B8" s="297" t="str">
        <f>Finale!C17</f>
        <v>Raubritter Hallstadt 1</v>
      </c>
      <c r="C8" s="298">
        <f>Finale!Q24</f>
        <v>22</v>
      </c>
      <c r="D8" s="298">
        <f>Finale!N24</f>
        <v>1108</v>
      </c>
      <c r="E8" s="299">
        <f>Finale!AJ24</f>
        <v>5381</v>
      </c>
      <c r="F8" s="299">
        <v>27</v>
      </c>
      <c r="G8" s="300">
        <f t="shared" si="0"/>
        <v>199.2962962962963</v>
      </c>
      <c r="I8" t="s">
        <v>243</v>
      </c>
    </row>
    <row r="9" spans="1:7" ht="24.75" customHeight="1">
      <c r="A9" s="296">
        <v>3</v>
      </c>
      <c r="B9" s="297" t="str">
        <f>Finale!U7</f>
        <v>Münchner Kindl</v>
      </c>
      <c r="C9" s="298">
        <f>Finale!AI14</f>
        <v>25</v>
      </c>
      <c r="D9" s="298">
        <f>Finale!AF14</f>
        <v>1173</v>
      </c>
      <c r="E9" s="310">
        <f>Finale!AK14</f>
        <v>5225</v>
      </c>
      <c r="F9" s="299">
        <v>27</v>
      </c>
      <c r="G9" s="300">
        <f t="shared" si="0"/>
        <v>193.5185185185185</v>
      </c>
    </row>
    <row r="10" spans="1:7" ht="24.75" customHeight="1">
      <c r="A10" s="296">
        <v>4</v>
      </c>
      <c r="B10" s="297" t="str">
        <f>Finale!C7</f>
        <v>Germania Bayreuth 4</v>
      </c>
      <c r="C10" s="298">
        <f>Finale!Q14</f>
        <v>24.5</v>
      </c>
      <c r="D10" s="299">
        <f>Finale!N14</f>
        <v>1129</v>
      </c>
      <c r="E10" s="299">
        <f>Finale!AJ14</f>
        <v>5314</v>
      </c>
      <c r="F10" s="299">
        <v>27</v>
      </c>
      <c r="G10" s="300">
        <f t="shared" si="0"/>
        <v>196.8148148148148</v>
      </c>
    </row>
    <row r="11" spans="1:7" ht="24.75" customHeight="1">
      <c r="A11" s="335">
        <v>5</v>
      </c>
      <c r="B11" s="336" t="str">
        <f>Finale!C27</f>
        <v>SW Würzburg 2</v>
      </c>
      <c r="C11" s="312">
        <f>Finale!Q34</f>
        <v>22</v>
      </c>
      <c r="D11" s="312">
        <f>Finale!N34</f>
        <v>1074</v>
      </c>
      <c r="E11" s="337">
        <f>Finale!AJ34</f>
        <v>5215</v>
      </c>
      <c r="F11" s="337">
        <v>27</v>
      </c>
      <c r="G11" s="338">
        <f t="shared" si="0"/>
        <v>193.14814814814815</v>
      </c>
    </row>
    <row r="12" spans="1:7" ht="24.75" customHeight="1">
      <c r="A12" s="296">
        <v>6</v>
      </c>
      <c r="B12" s="297" t="str">
        <f>Finale!U27</f>
        <v>Bayerland München 1</v>
      </c>
      <c r="C12" s="298">
        <f>Finale!AI34</f>
        <v>23</v>
      </c>
      <c r="D12" s="298">
        <f>Finale!AF34</f>
        <v>1058</v>
      </c>
      <c r="E12" s="310">
        <f>Finale!AK34</f>
        <v>5169</v>
      </c>
      <c r="F12" s="299">
        <v>27</v>
      </c>
      <c r="G12" s="300">
        <f t="shared" si="0"/>
        <v>191.44444444444446</v>
      </c>
    </row>
    <row r="13" spans="1:7" ht="24.75" customHeight="1">
      <c r="A13" s="296">
        <v>7</v>
      </c>
      <c r="B13" s="297" t="str">
        <f>Finale!C37</f>
        <v>Delphin München 1</v>
      </c>
      <c r="C13" s="298">
        <f>Finale!Q44</f>
        <v>21.5</v>
      </c>
      <c r="D13" s="298">
        <f>Finale!N44</f>
        <v>1155</v>
      </c>
      <c r="E13" s="299">
        <f>Finale!AJ44</f>
        <v>5154</v>
      </c>
      <c r="F13" s="299">
        <v>27</v>
      </c>
      <c r="G13" s="300">
        <f t="shared" si="0"/>
        <v>190.88888888888889</v>
      </c>
    </row>
    <row r="14" spans="1:7" ht="24.75" customHeight="1">
      <c r="A14" s="296">
        <v>8</v>
      </c>
      <c r="B14" s="297" t="str">
        <f>Finale!U37</f>
        <v>Comet Nürnberg 1</v>
      </c>
      <c r="C14" s="298">
        <f>Finale!AI44</f>
        <v>22</v>
      </c>
      <c r="D14" s="298">
        <f>Finale!AF44</f>
        <v>1090</v>
      </c>
      <c r="E14" s="310">
        <f>Finale!AK44</f>
        <v>4927</v>
      </c>
      <c r="F14" s="299">
        <v>27</v>
      </c>
      <c r="G14" s="300">
        <f t="shared" si="0"/>
        <v>182.4814814814815</v>
      </c>
    </row>
    <row r="15" spans="1:7" ht="24.75" customHeight="1">
      <c r="A15" s="296">
        <v>9</v>
      </c>
      <c r="B15" s="297" t="str">
        <f>Finale!C47</f>
        <v>Delphin München 2</v>
      </c>
      <c r="C15" s="298">
        <f>Finale!Q54</f>
        <v>18</v>
      </c>
      <c r="D15" s="298">
        <f>Finale!N54</f>
        <v>1048</v>
      </c>
      <c r="E15" s="299">
        <f>Finale!AJ54</f>
        <v>5018</v>
      </c>
      <c r="F15" s="299">
        <v>27</v>
      </c>
      <c r="G15" s="300">
        <f t="shared" si="0"/>
        <v>185.85185185185185</v>
      </c>
    </row>
    <row r="16" spans="1:7" ht="24.75" customHeight="1">
      <c r="A16" s="296">
        <v>10</v>
      </c>
      <c r="B16" s="297" t="str">
        <f>Finale!U47</f>
        <v>Highroller Rosenheim 2</v>
      </c>
      <c r="C16" s="298">
        <f>Finale!AI54</f>
        <v>17</v>
      </c>
      <c r="D16" s="298">
        <f>Finale!AF54</f>
        <v>1040</v>
      </c>
      <c r="E16" s="310">
        <f>Finale!AK54</f>
        <v>4804</v>
      </c>
      <c r="F16" s="299">
        <v>27</v>
      </c>
      <c r="G16" s="300">
        <f t="shared" si="0"/>
        <v>177.92592592592592</v>
      </c>
    </row>
    <row r="17" spans="1:7" ht="24.75" customHeight="1">
      <c r="A17" s="296">
        <v>11</v>
      </c>
      <c r="B17" s="297" t="str">
        <f>Finale!U57</f>
        <v>DJK Rimpar 1</v>
      </c>
      <c r="C17" s="298">
        <f>Finale!AI64</f>
        <v>16</v>
      </c>
      <c r="D17" s="298">
        <f>Finale!AF64</f>
        <v>1232</v>
      </c>
      <c r="E17" s="310">
        <f>Finale!AK64</f>
        <v>5039</v>
      </c>
      <c r="F17" s="299">
        <v>27</v>
      </c>
      <c r="G17" s="300">
        <f t="shared" si="0"/>
        <v>186.62962962962962</v>
      </c>
    </row>
    <row r="18" spans="1:7" ht="24.75" customHeight="1">
      <c r="A18" s="296">
        <v>12</v>
      </c>
      <c r="B18" s="297" t="str">
        <f>Finale!C57</f>
        <v>Tiger Augsburg 2</v>
      </c>
      <c r="C18" s="298">
        <f>Finale!Q64</f>
        <v>11.5</v>
      </c>
      <c r="D18" s="298">
        <f>Finale!N64</f>
        <v>1130</v>
      </c>
      <c r="E18" s="299">
        <f>Finale!AJ64</f>
        <v>5003</v>
      </c>
      <c r="F18" s="299">
        <v>27</v>
      </c>
      <c r="G18" s="300">
        <f t="shared" si="0"/>
        <v>185.2962962962963</v>
      </c>
    </row>
    <row r="19" spans="1:7" ht="24.75" customHeight="1">
      <c r="A19" s="296">
        <v>13</v>
      </c>
      <c r="B19" s="297" t="str">
        <f>Finale!C67</f>
        <v>BSC Pfaffenhofen 1</v>
      </c>
      <c r="C19" s="298">
        <f>Finale!Q74</f>
        <v>11</v>
      </c>
      <c r="D19" s="298">
        <f>Finale!N74</f>
        <v>1122</v>
      </c>
      <c r="E19" s="299">
        <f>Finale!AJ74</f>
        <v>4851</v>
      </c>
      <c r="F19" s="299">
        <v>27</v>
      </c>
      <c r="G19" s="300">
        <f t="shared" si="0"/>
        <v>179.66666666666666</v>
      </c>
    </row>
    <row r="20" spans="1:7" ht="24.75" customHeight="1">
      <c r="A20" s="296">
        <v>14</v>
      </c>
      <c r="B20" s="297" t="str">
        <f>Finale!U67</f>
        <v>Schanzer Ingolstadt</v>
      </c>
      <c r="C20" s="298">
        <f>Finale!AI74</f>
        <v>14</v>
      </c>
      <c r="D20" s="298">
        <f>Finale!AF74</f>
        <v>1072</v>
      </c>
      <c r="E20" s="310">
        <f>Finale!AK74</f>
        <v>4810</v>
      </c>
      <c r="F20" s="299">
        <v>27</v>
      </c>
      <c r="G20" s="300">
        <f t="shared" si="0"/>
        <v>178.14814814814815</v>
      </c>
    </row>
    <row r="21" spans="1:7" ht="24.75" customHeight="1">
      <c r="A21" s="296">
        <v>15</v>
      </c>
      <c r="B21" s="297" t="str">
        <f>Finale!C77</f>
        <v>Castra Regina Regensburg 1</v>
      </c>
      <c r="C21" s="298">
        <f>Finale!Q84</f>
        <v>9.5</v>
      </c>
      <c r="D21" s="298">
        <f>Finale!N84</f>
        <v>1034</v>
      </c>
      <c r="E21" s="299">
        <f>Finale!AJ84</f>
        <v>4751</v>
      </c>
      <c r="F21" s="299">
        <v>27</v>
      </c>
      <c r="G21" s="300">
        <f t="shared" si="0"/>
        <v>175.96296296296296</v>
      </c>
    </row>
    <row r="22" spans="1:7" ht="24.75" customHeight="1" thickBot="1">
      <c r="A22" s="301">
        <v>16</v>
      </c>
      <c r="B22" s="309" t="str">
        <f>Finale!U77</f>
        <v>Raubritter Buster</v>
      </c>
      <c r="C22" s="302">
        <f>Finale!AI84</f>
        <v>0</v>
      </c>
      <c r="D22" s="302">
        <f>Finale!AF84</f>
        <v>1079</v>
      </c>
      <c r="E22" s="311">
        <f>Finale!AK84</f>
        <v>4457</v>
      </c>
      <c r="F22" s="302">
        <v>27</v>
      </c>
      <c r="G22" s="308">
        <f t="shared" si="0"/>
        <v>165.07407407407408</v>
      </c>
    </row>
    <row r="23" ht="19.5" customHeight="1"/>
    <row r="24" ht="19.5" customHeight="1">
      <c r="A24" s="11" t="s">
        <v>255</v>
      </c>
    </row>
    <row r="25" ht="19.5" customHeight="1"/>
    <row r="26" ht="19.5" customHeight="1"/>
    <row r="27" spans="1:6" ht="19.5" customHeight="1">
      <c r="A27" s="313" t="s">
        <v>253</v>
      </c>
      <c r="D27" s="349" t="s">
        <v>367</v>
      </c>
      <c r="E27" s="410">
        <f>'Gruppe A VL'!C5</f>
        <v>39264</v>
      </c>
      <c r="F27" s="411"/>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mergeCells count="3">
    <mergeCell ref="A1:G1"/>
    <mergeCell ref="A2:G2"/>
    <mergeCell ref="E27:F27"/>
  </mergeCells>
  <printOptions/>
  <pageMargins left="0.3937007874015748" right="0.3937007874015748" top="1.1811023622047245" bottom="0.984251968503937" header="0.5118110236220472" footer="0.5118110236220472"/>
  <pageSetup horizontalDpi="600" verticalDpi="600" orientation="portrait" paperSize="9" r:id="rId2"/>
  <ignoredErrors>
    <ignoredError sqref="E27" unlockedFormula="1"/>
  </ignoredErrors>
  <drawing r:id="rId1"/>
</worksheet>
</file>

<file path=xl/worksheets/sheet7.xml><?xml version="1.0" encoding="utf-8"?>
<worksheet xmlns="http://schemas.openxmlformats.org/spreadsheetml/2006/main" xmlns:r="http://schemas.openxmlformats.org/officeDocument/2006/relationships">
  <dimension ref="A1:BT99"/>
  <sheetViews>
    <sheetView showZeros="0" view="pageBreakPreview" zoomScale="75" zoomScaleNormal="50" zoomScaleSheetLayoutView="75" workbookViewId="0" topLeftCell="A55">
      <selection activeCell="Y71" sqref="Y71"/>
    </sheetView>
  </sheetViews>
  <sheetFormatPr defaultColWidth="11.421875" defaultRowHeight="12.75" outlineLevelRow="1"/>
  <cols>
    <col min="1" max="1" width="0.85546875" style="0" customWidth="1"/>
    <col min="2" max="2" width="4.7109375" style="197" bestFit="1" customWidth="1"/>
    <col min="3" max="3" width="32.7109375" style="1" customWidth="1"/>
    <col min="4" max="4" width="8.7109375" style="1" customWidth="1"/>
    <col min="5" max="5" width="4.140625" style="10" customWidth="1"/>
    <col min="6" max="8" width="5.7109375" style="10" customWidth="1"/>
    <col min="9" max="9" width="0.85546875" style="10" customWidth="1"/>
    <col min="10" max="10" width="7.8515625" style="10" customWidth="1"/>
    <col min="11" max="11" width="1.57421875" style="10" bestFit="1" customWidth="1"/>
    <col min="12" max="12" width="4.57421875" style="10" bestFit="1" customWidth="1"/>
    <col min="13" max="14" width="7.28125" style="10" customWidth="1"/>
    <col min="15" max="15" width="0.85546875" style="10" customWidth="1"/>
    <col min="16" max="17" width="7.28125" style="10" customWidth="1"/>
    <col min="18" max="19" width="1.57421875" style="10" bestFit="1" customWidth="1"/>
    <col min="20" max="20" width="4.7109375" style="197" bestFit="1" customWidth="1"/>
    <col min="21" max="21" width="32.7109375" style="197" customWidth="1"/>
    <col min="22" max="22" width="8.7109375" style="197" customWidth="1"/>
    <col min="23" max="23" width="4.8515625" style="197" bestFit="1" customWidth="1"/>
    <col min="24" max="24" width="6.7109375" style="197" bestFit="1" customWidth="1"/>
    <col min="25" max="25" width="5.7109375" style="10" bestFit="1" customWidth="1"/>
    <col min="26" max="26" width="5.7109375" style="10" customWidth="1"/>
    <col min="27" max="27" width="0.85546875" style="10" customWidth="1"/>
    <col min="28" max="28" width="7.8515625" style="10" customWidth="1"/>
    <col min="29" max="29" width="1.57421875" style="10" bestFit="1" customWidth="1"/>
    <col min="30" max="30" width="4.28125" style="10" bestFit="1" customWidth="1"/>
    <col min="31" max="31" width="8.7109375" style="10" bestFit="1" customWidth="1"/>
    <col min="32" max="32" width="7.28125" style="10" customWidth="1"/>
    <col min="33" max="33" width="0.85546875" style="10" customWidth="1"/>
    <col min="34" max="34" width="7.28125" style="235" customWidth="1"/>
    <col min="35" max="35" width="7.28125" style="10" customWidth="1"/>
    <col min="36" max="37" width="10.7109375" style="10" customWidth="1"/>
    <col min="38" max="56" width="0.85546875" style="10" customWidth="1"/>
    <col min="57" max="98" width="2.7109375" style="0" customWidth="1"/>
  </cols>
  <sheetData>
    <row r="1" spans="1:46" s="17" customFormat="1" ht="7.5" customHeight="1" thickBot="1">
      <c r="A1"/>
      <c r="B1" s="204"/>
      <c r="C1" s="20"/>
      <c r="D1" s="20"/>
      <c r="E1" s="21"/>
      <c r="F1" s="20"/>
      <c r="G1" s="19"/>
      <c r="H1" s="19"/>
      <c r="I1" s="19"/>
      <c r="J1" s="19"/>
      <c r="K1" s="165"/>
      <c r="L1" s="165"/>
      <c r="M1" s="166"/>
      <c r="N1" s="227"/>
      <c r="O1" s="19"/>
      <c r="P1" s="227"/>
      <c r="Q1" s="227"/>
      <c r="R1" s="167"/>
      <c r="S1" s="167"/>
      <c r="T1" s="204"/>
      <c r="U1" s="20"/>
      <c r="V1" s="20"/>
      <c r="W1" s="21"/>
      <c r="X1" s="20"/>
      <c r="Y1" s="19"/>
      <c r="Z1" s="19"/>
      <c r="AA1" s="19"/>
      <c r="AB1" s="19"/>
      <c r="AC1" s="19"/>
      <c r="AD1" s="165"/>
      <c r="AE1" s="165"/>
      <c r="AF1" s="227"/>
      <c r="AG1" s="19"/>
      <c r="AH1" s="38"/>
      <c r="AI1" s="227"/>
      <c r="AJ1" s="10"/>
      <c r="AK1" s="10"/>
      <c r="AL1" s="10"/>
      <c r="AM1" s="10"/>
      <c r="AN1" s="10"/>
      <c r="AO1" s="10"/>
      <c r="AP1" s="10"/>
      <c r="AQ1" s="10"/>
      <c r="AR1" s="10"/>
      <c r="AS1" s="10"/>
      <c r="AT1" s="10"/>
    </row>
    <row r="2" spans="1:46" s="17" customFormat="1" ht="7.5" customHeight="1" thickTop="1">
      <c r="A2"/>
      <c r="B2" s="200"/>
      <c r="C2" s="39"/>
      <c r="D2" s="39"/>
      <c r="E2" s="40"/>
      <c r="F2" s="26"/>
      <c r="G2" s="25"/>
      <c r="H2" s="25"/>
      <c r="I2" s="25"/>
      <c r="J2" s="25"/>
      <c r="K2" s="169"/>
      <c r="L2" s="169"/>
      <c r="M2" s="170"/>
      <c r="N2" s="170"/>
      <c r="O2" s="25"/>
      <c r="P2" s="227"/>
      <c r="Q2" s="227"/>
      <c r="R2" s="167"/>
      <c r="S2" s="167"/>
      <c r="T2" s="200"/>
      <c r="U2" s="39"/>
      <c r="V2" s="39"/>
      <c r="W2" s="40"/>
      <c r="X2" s="26"/>
      <c r="Y2" s="25"/>
      <c r="Z2" s="25"/>
      <c r="AA2" s="25"/>
      <c r="AB2" s="25"/>
      <c r="AC2" s="25"/>
      <c r="AD2" s="169"/>
      <c r="AE2" s="169"/>
      <c r="AF2" s="170"/>
      <c r="AG2" s="25"/>
      <c r="AH2" s="38"/>
      <c r="AI2" s="227"/>
      <c r="AJ2" s="10"/>
      <c r="AK2" s="10"/>
      <c r="AL2" s="10"/>
      <c r="AM2" s="10"/>
      <c r="AN2" s="10"/>
      <c r="AO2" s="10"/>
      <c r="AP2" s="10"/>
      <c r="AQ2" s="10"/>
      <c r="AR2" s="10"/>
      <c r="AS2" s="10"/>
      <c r="AT2" s="10"/>
    </row>
    <row r="3" spans="1:46" s="17" customFormat="1" ht="12" customHeight="1">
      <c r="A3"/>
      <c r="B3" s="205"/>
      <c r="C3" s="405">
        <f ca="1">NOW()</f>
        <v>39300.68422534722</v>
      </c>
      <c r="D3" s="405"/>
      <c r="E3" s="406"/>
      <c r="F3" s="406"/>
      <c r="G3" s="406"/>
      <c r="H3" s="201"/>
      <c r="I3" s="201"/>
      <c r="J3" s="31" t="s">
        <v>252</v>
      </c>
      <c r="K3" s="167"/>
      <c r="L3" s="29"/>
      <c r="M3" s="172"/>
      <c r="N3" s="172"/>
      <c r="O3" s="201"/>
      <c r="P3" s="172"/>
      <c r="Q3" s="172"/>
      <c r="R3" s="35"/>
      <c r="S3" s="35"/>
      <c r="T3" s="197"/>
      <c r="U3" s="197"/>
      <c r="V3" s="197"/>
      <c r="W3" s="197"/>
      <c r="X3" s="197"/>
      <c r="Y3" s="10"/>
      <c r="Z3" s="10"/>
      <c r="AA3" s="201"/>
      <c r="AB3" s="10"/>
      <c r="AC3" s="10"/>
      <c r="AD3" s="10"/>
      <c r="AE3" s="10"/>
      <c r="AF3" s="172"/>
      <c r="AG3" s="201"/>
      <c r="AH3" s="229"/>
      <c r="AI3" s="172"/>
      <c r="AJ3" s="182" t="s">
        <v>226</v>
      </c>
      <c r="AK3" s="182" t="s">
        <v>226</v>
      </c>
      <c r="AL3" s="10"/>
      <c r="AM3" s="10"/>
      <c r="AN3" s="10"/>
      <c r="AO3" s="10"/>
      <c r="AP3" s="10"/>
      <c r="AQ3" s="10"/>
      <c r="AR3" s="10"/>
      <c r="AS3" s="10"/>
      <c r="AT3" s="10"/>
    </row>
    <row r="4" spans="1:46" s="17" customFormat="1" ht="26.25">
      <c r="A4"/>
      <c r="B4" s="205"/>
      <c r="C4" s="348">
        <f>'Gruppe A VL'!C5</f>
        <v>39264</v>
      </c>
      <c r="D4" s="173"/>
      <c r="G4" s="174"/>
      <c r="H4" s="174"/>
      <c r="I4" s="174"/>
      <c r="J4" s="198" t="s">
        <v>19</v>
      </c>
      <c r="K4" s="175"/>
      <c r="L4" s="175"/>
      <c r="M4" s="177"/>
      <c r="N4" s="177"/>
      <c r="O4" s="174"/>
      <c r="P4" s="177"/>
      <c r="Q4" s="177"/>
      <c r="R4" s="35"/>
      <c r="S4" s="35"/>
      <c r="T4" s="8"/>
      <c r="U4" s="348">
        <f>C4</f>
        <v>39264</v>
      </c>
      <c r="W4" s="174"/>
      <c r="Y4" s="175"/>
      <c r="Z4" s="175"/>
      <c r="AA4" s="174"/>
      <c r="AB4" s="198" t="s">
        <v>20</v>
      </c>
      <c r="AC4" s="175"/>
      <c r="AD4" s="175"/>
      <c r="AE4" s="177"/>
      <c r="AF4" s="177"/>
      <c r="AG4" s="174"/>
      <c r="AH4" s="230"/>
      <c r="AI4" s="177"/>
      <c r="AJ4" s="182" t="s">
        <v>227</v>
      </c>
      <c r="AK4" s="182" t="s">
        <v>228</v>
      </c>
      <c r="AL4" s="10"/>
      <c r="AM4" s="10"/>
      <c r="AN4" s="10"/>
      <c r="AO4" s="10"/>
      <c r="AP4" s="10"/>
      <c r="AQ4" s="10"/>
      <c r="AR4" s="10"/>
      <c r="AS4" s="10"/>
      <c r="AT4" s="10"/>
    </row>
    <row r="5" spans="1:46" s="17" customFormat="1" ht="7.5" customHeight="1" thickBot="1">
      <c r="A5"/>
      <c r="B5" s="204"/>
      <c r="C5" s="20"/>
      <c r="D5" s="20"/>
      <c r="E5" s="21"/>
      <c r="F5" s="20"/>
      <c r="G5" s="19"/>
      <c r="H5" s="19"/>
      <c r="I5" s="19"/>
      <c r="J5" s="19"/>
      <c r="K5" s="165"/>
      <c r="L5" s="165"/>
      <c r="M5" s="166"/>
      <c r="N5" s="227"/>
      <c r="O5" s="19"/>
      <c r="P5" s="227"/>
      <c r="Q5" s="227"/>
      <c r="R5" s="167"/>
      <c r="S5" s="167"/>
      <c r="T5" s="20"/>
      <c r="U5" s="20"/>
      <c r="V5" s="20"/>
      <c r="W5" s="21"/>
      <c r="X5" s="20"/>
      <c r="Y5" s="19"/>
      <c r="Z5" s="19"/>
      <c r="AA5" s="19"/>
      <c r="AB5" s="19"/>
      <c r="AC5" s="165"/>
      <c r="AD5" s="165"/>
      <c r="AE5" s="166"/>
      <c r="AF5" s="227"/>
      <c r="AG5" s="19"/>
      <c r="AH5" s="38"/>
      <c r="AI5" s="227"/>
      <c r="AJ5" s="10"/>
      <c r="AK5" s="10"/>
      <c r="AL5" s="10"/>
      <c r="AM5" s="10"/>
      <c r="AN5" s="10"/>
      <c r="AO5" s="10"/>
      <c r="AP5" s="10"/>
      <c r="AQ5" s="10"/>
      <c r="AR5" s="10"/>
      <c r="AS5" s="10"/>
      <c r="AT5" s="10"/>
    </row>
    <row r="6" spans="1:72" s="17" customFormat="1" ht="7.5" customHeight="1" outlineLevel="1" thickTop="1">
      <c r="A6"/>
      <c r="B6" s="200"/>
      <c r="C6" s="39"/>
      <c r="D6" s="39"/>
      <c r="E6" s="40"/>
      <c r="F6" s="26"/>
      <c r="G6" s="25"/>
      <c r="H6" s="25"/>
      <c r="I6" s="25"/>
      <c r="J6" s="25"/>
      <c r="K6" s="169"/>
      <c r="L6" s="169"/>
      <c r="M6" s="170"/>
      <c r="N6" s="170"/>
      <c r="O6" s="25"/>
      <c r="P6" s="227"/>
      <c r="Q6" s="227"/>
      <c r="R6" s="167"/>
      <c r="S6" s="167"/>
      <c r="T6" s="39"/>
      <c r="U6" s="39"/>
      <c r="V6" s="39"/>
      <c r="W6" s="40"/>
      <c r="X6" s="26"/>
      <c r="Y6" s="25"/>
      <c r="Z6" s="25"/>
      <c r="AA6" s="25"/>
      <c r="AB6" s="25"/>
      <c r="AC6" s="169"/>
      <c r="AD6" s="169"/>
      <c r="AE6" s="170"/>
      <c r="AF6" s="170"/>
      <c r="AG6" s="25"/>
      <c r="AH6" s="38"/>
      <c r="AI6" s="227"/>
      <c r="AJ6" s="167"/>
      <c r="AK6" s="167"/>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row>
    <row r="7" spans="1:72" s="17" customFormat="1" ht="24.75" customHeight="1" outlineLevel="1">
      <c r="A7"/>
      <c r="B7" s="163">
        <f>RANK(Q14,$Q:$Q)</f>
        <v>1</v>
      </c>
      <c r="C7" s="178" t="str">
        <f>Tabelle!C4</f>
        <v>Germania Bayreuth 4</v>
      </c>
      <c r="D7" s="315" t="s">
        <v>134</v>
      </c>
      <c r="E7" s="179" t="s">
        <v>46</v>
      </c>
      <c r="F7" s="180" t="s">
        <v>47</v>
      </c>
      <c r="G7" s="180" t="s">
        <v>49</v>
      </c>
      <c r="H7" s="180" t="s">
        <v>219</v>
      </c>
      <c r="I7" s="180"/>
      <c r="J7" s="180" t="s">
        <v>53</v>
      </c>
      <c r="K7" s="182"/>
      <c r="L7" s="180" t="s">
        <v>46</v>
      </c>
      <c r="M7" s="181" t="s">
        <v>6</v>
      </c>
      <c r="N7" s="181"/>
      <c r="O7" s="180"/>
      <c r="P7" s="181" t="s">
        <v>71</v>
      </c>
      <c r="Q7" s="181" t="s">
        <v>54</v>
      </c>
      <c r="R7" s="117"/>
      <c r="S7" s="117"/>
      <c r="T7" s="163">
        <f>RANK(AI14,$AI:$AI)</f>
        <v>1</v>
      </c>
      <c r="U7" s="178" t="str">
        <f>Tabelle!L4</f>
        <v>Münchner Kindl</v>
      </c>
      <c r="V7" s="315" t="s">
        <v>134</v>
      </c>
      <c r="W7" s="179" t="s">
        <v>46</v>
      </c>
      <c r="X7" s="180" t="s">
        <v>47</v>
      </c>
      <c r="Y7" s="180" t="s">
        <v>49</v>
      </c>
      <c r="Z7" s="180" t="s">
        <v>219</v>
      </c>
      <c r="AA7" s="180"/>
      <c r="AB7" s="180" t="s">
        <v>53</v>
      </c>
      <c r="AC7" s="182"/>
      <c r="AD7" s="180" t="s">
        <v>46</v>
      </c>
      <c r="AE7" s="181" t="s">
        <v>6</v>
      </c>
      <c r="AF7" s="181"/>
      <c r="AG7" s="180"/>
      <c r="AH7" s="231" t="s">
        <v>71</v>
      </c>
      <c r="AI7" s="181" t="s">
        <v>54</v>
      </c>
      <c r="AJ7" s="167"/>
      <c r="AK7" s="167"/>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row>
    <row r="8" spans="2:46" s="183" customFormat="1" ht="15.75" outlineLevel="1">
      <c r="B8" s="206"/>
      <c r="C8" s="236" t="s">
        <v>378</v>
      </c>
      <c r="D8" s="346" t="s">
        <v>375</v>
      </c>
      <c r="E8" s="184">
        <v>1</v>
      </c>
      <c r="F8" s="184">
        <v>207</v>
      </c>
      <c r="G8" s="184">
        <v>208</v>
      </c>
      <c r="H8" s="184"/>
      <c r="I8" s="184"/>
      <c r="J8" s="184">
        <f>SUM(F8,G8,H8)</f>
        <v>415</v>
      </c>
      <c r="K8" s="185" t="s">
        <v>55</v>
      </c>
      <c r="L8" s="190">
        <f>COUNTIF(F8:G8,"&gt;0")</f>
        <v>2</v>
      </c>
      <c r="M8" s="187">
        <f>IF(COUNT(F8,G8)&gt;0,J8/COUNT(F8,G8),0)</f>
        <v>207.5</v>
      </c>
      <c r="N8" s="187"/>
      <c r="O8" s="184"/>
      <c r="P8" s="187"/>
      <c r="Q8" s="187"/>
      <c r="T8" s="206"/>
      <c r="U8" s="236" t="s">
        <v>330</v>
      </c>
      <c r="V8" s="346" t="s">
        <v>327</v>
      </c>
      <c r="W8" s="184">
        <v>1</v>
      </c>
      <c r="X8" s="184">
        <v>179</v>
      </c>
      <c r="Y8" s="184">
        <v>210</v>
      </c>
      <c r="Z8" s="184"/>
      <c r="AA8" s="184"/>
      <c r="AB8" s="184">
        <f>SUM(X8,Y8,Z8)</f>
        <v>389</v>
      </c>
      <c r="AC8" s="185" t="s">
        <v>55</v>
      </c>
      <c r="AD8" s="190">
        <f>COUNTIF(X8:Y8,"&gt;0")</f>
        <v>2</v>
      </c>
      <c r="AE8" s="187">
        <f>IF(COUNT(X8,Y8)&gt;0,AB8/COUNT(X8,Y8),0)</f>
        <v>194.5</v>
      </c>
      <c r="AF8" s="187"/>
      <c r="AG8" s="184"/>
      <c r="AH8" s="232"/>
      <c r="AI8" s="187"/>
      <c r="AJ8" s="35"/>
      <c r="AK8" s="35"/>
      <c r="AL8" s="17"/>
      <c r="AM8" s="17"/>
      <c r="AN8" s="17"/>
      <c r="AO8" s="17"/>
      <c r="AP8" s="17"/>
      <c r="AQ8" s="17"/>
      <c r="AR8" s="17"/>
      <c r="AS8" s="17"/>
      <c r="AT8" s="17"/>
    </row>
    <row r="9" spans="2:46" s="183" customFormat="1" ht="15" customHeight="1" outlineLevel="1">
      <c r="B9" s="191"/>
      <c r="C9" s="236" t="s">
        <v>379</v>
      </c>
      <c r="D9" s="346" t="s">
        <v>376</v>
      </c>
      <c r="E9" s="184">
        <v>2</v>
      </c>
      <c r="F9" s="184">
        <v>186</v>
      </c>
      <c r="G9" s="184">
        <v>156</v>
      </c>
      <c r="H9" s="184"/>
      <c r="I9" s="184"/>
      <c r="J9" s="184">
        <f>SUM(F9,G9,H9)</f>
        <v>342</v>
      </c>
      <c r="K9" s="185" t="s">
        <v>55</v>
      </c>
      <c r="L9" s="190">
        <f>COUNTIF(F9:G9,"&gt;0")</f>
        <v>2</v>
      </c>
      <c r="M9" s="187">
        <f>IF(COUNT(F9,G9)&gt;0,J9/COUNT(F9,G9),0)</f>
        <v>171</v>
      </c>
      <c r="N9" s="187"/>
      <c r="O9" s="184"/>
      <c r="P9" s="187"/>
      <c r="Q9" s="187"/>
      <c r="T9" s="191"/>
      <c r="U9" s="236" t="s">
        <v>331</v>
      </c>
      <c r="V9" s="346" t="s">
        <v>327</v>
      </c>
      <c r="W9" s="184">
        <v>2</v>
      </c>
      <c r="X9" s="184">
        <v>209</v>
      </c>
      <c r="Y9" s="184">
        <v>183</v>
      </c>
      <c r="Z9" s="184"/>
      <c r="AA9" s="184"/>
      <c r="AB9" s="184">
        <f>SUM(X9,Y9,Z9)</f>
        <v>392</v>
      </c>
      <c r="AC9" s="185" t="s">
        <v>55</v>
      </c>
      <c r="AD9" s="190">
        <f>COUNTIF(X9:Y9,"&gt;0")</f>
        <v>2</v>
      </c>
      <c r="AE9" s="187">
        <f>IF(COUNT(X9,Y9)&gt;0,AB9/COUNT(X9,Y9),0)</f>
        <v>196</v>
      </c>
      <c r="AF9" s="187"/>
      <c r="AG9" s="184"/>
      <c r="AH9" s="232"/>
      <c r="AI9" s="187"/>
      <c r="AJ9" s="35"/>
      <c r="AK9" s="35"/>
      <c r="AL9" s="17"/>
      <c r="AM9" s="17"/>
      <c r="AN9" s="17"/>
      <c r="AO9" s="17"/>
      <c r="AP9" s="17"/>
      <c r="AQ9" s="17"/>
      <c r="AR9" s="17"/>
      <c r="AS9" s="17"/>
      <c r="AT9" s="17"/>
    </row>
    <row r="10" spans="2:46" s="183" customFormat="1" ht="15" customHeight="1" outlineLevel="1">
      <c r="B10" s="191"/>
      <c r="C10" s="236" t="s">
        <v>382</v>
      </c>
      <c r="D10" s="346" t="s">
        <v>381</v>
      </c>
      <c r="E10" s="184">
        <v>3</v>
      </c>
      <c r="F10" s="184">
        <v>198</v>
      </c>
      <c r="G10" s="184">
        <v>174</v>
      </c>
      <c r="H10" s="184"/>
      <c r="I10" s="184"/>
      <c r="J10" s="184">
        <f>SUM(F10,G10,H10)</f>
        <v>372</v>
      </c>
      <c r="K10" s="185" t="s">
        <v>55</v>
      </c>
      <c r="L10" s="190">
        <f>COUNTIF(F10:G10,"&gt;0")</f>
        <v>2</v>
      </c>
      <c r="M10" s="187">
        <f>IF(COUNT(F10,G10)&gt;0,J10/COUNT(F10,G10),0)</f>
        <v>186</v>
      </c>
      <c r="N10" s="187"/>
      <c r="O10" s="184"/>
      <c r="P10" s="187"/>
      <c r="Q10" s="187"/>
      <c r="T10" s="191"/>
      <c r="U10" s="236" t="s">
        <v>329</v>
      </c>
      <c r="V10" s="346" t="s">
        <v>326</v>
      </c>
      <c r="W10" s="184">
        <v>3</v>
      </c>
      <c r="X10" s="184">
        <v>190</v>
      </c>
      <c r="Y10" s="184">
        <v>202</v>
      </c>
      <c r="Z10" s="184"/>
      <c r="AA10" s="184"/>
      <c r="AB10" s="184">
        <f>SUM(X10,Y10,Z10)</f>
        <v>392</v>
      </c>
      <c r="AC10" s="185" t="s">
        <v>55</v>
      </c>
      <c r="AD10" s="190">
        <f>COUNTIF(X10:Y10,"&gt;0")</f>
        <v>2</v>
      </c>
      <c r="AE10" s="187">
        <f>IF(COUNT(X10,Y10)&gt;0,AB10/COUNT(X10,Y10),0)</f>
        <v>196</v>
      </c>
      <c r="AF10" s="187"/>
      <c r="AG10" s="184"/>
      <c r="AH10" s="232"/>
      <c r="AI10" s="187"/>
      <c r="AJ10" s="167"/>
      <c r="AK10" s="167"/>
      <c r="AL10" s="17"/>
      <c r="AM10" s="17"/>
      <c r="AN10" s="17"/>
      <c r="AO10" s="17"/>
      <c r="AP10" s="17"/>
      <c r="AQ10" s="17"/>
      <c r="AR10" s="17"/>
      <c r="AS10" s="17"/>
      <c r="AT10" s="17"/>
    </row>
    <row r="11" spans="2:46" s="183" customFormat="1" ht="15" customHeight="1" outlineLevel="1">
      <c r="B11" s="191"/>
      <c r="C11" s="12"/>
      <c r="D11" s="238"/>
      <c r="E11" s="184">
        <v>4</v>
      </c>
      <c r="F11" s="184"/>
      <c r="G11" s="184"/>
      <c r="H11" s="184"/>
      <c r="I11" s="184"/>
      <c r="J11" s="184">
        <f>SUM(F11,G11,H11)</f>
        <v>0</v>
      </c>
      <c r="K11" s="185" t="s">
        <v>55</v>
      </c>
      <c r="L11" s="190">
        <f>COUNTIF(F11:G11,"&gt;0")</f>
        <v>0</v>
      </c>
      <c r="M11" s="187">
        <f>IF(COUNT(F11,G11)&gt;0,J11/COUNT(F11,G11),0)</f>
        <v>0</v>
      </c>
      <c r="N11" s="187"/>
      <c r="O11" s="184"/>
      <c r="P11" s="187"/>
      <c r="Q11" s="187"/>
      <c r="T11" s="191"/>
      <c r="U11" s="12"/>
      <c r="V11" s="238"/>
      <c r="W11" s="184">
        <v>4</v>
      </c>
      <c r="X11" s="184"/>
      <c r="Y11" s="184"/>
      <c r="Z11" s="184"/>
      <c r="AA11" s="184"/>
      <c r="AB11" s="184">
        <f>SUM(X11,Y11,Z11)</f>
        <v>0</v>
      </c>
      <c r="AC11" s="185" t="s">
        <v>55</v>
      </c>
      <c r="AD11" s="190">
        <f>COUNTIF(X11:Y11,"&gt;0")</f>
        <v>0</v>
      </c>
      <c r="AE11" s="187">
        <f>IF(COUNT(X11,Y11)&gt;0,AB11/COUNT(X11,Y11),0)</f>
        <v>0</v>
      </c>
      <c r="AF11" s="187"/>
      <c r="AG11" s="184"/>
      <c r="AH11" s="232"/>
      <c r="AI11" s="187"/>
      <c r="AJ11" s="167"/>
      <c r="AK11" s="167"/>
      <c r="AL11" s="17"/>
      <c r="AM11" s="17"/>
      <c r="AN11" s="17"/>
      <c r="AO11" s="17"/>
      <c r="AP11" s="17"/>
      <c r="AQ11" s="17"/>
      <c r="AR11" s="17"/>
      <c r="AS11" s="17"/>
      <c r="AT11" s="17"/>
    </row>
    <row r="12" spans="2:46" s="183" customFormat="1" ht="15" customHeight="1" outlineLevel="1">
      <c r="B12" s="191"/>
      <c r="C12" s="188"/>
      <c r="D12" s="188"/>
      <c r="E12" s="184">
        <v>5</v>
      </c>
      <c r="F12" s="184"/>
      <c r="G12" s="184"/>
      <c r="H12" s="184"/>
      <c r="I12" s="184"/>
      <c r="J12" s="184">
        <f>SUM(F12,G12,H12)</f>
        <v>0</v>
      </c>
      <c r="K12" s="185" t="s">
        <v>55</v>
      </c>
      <c r="L12" s="190">
        <f>COUNTIF(F12:G12,"&gt;0")</f>
        <v>0</v>
      </c>
      <c r="M12" s="187">
        <f>IF(COUNT(F12,G12)&gt;0,J12/COUNT(F12,G12),0)</f>
        <v>0</v>
      </c>
      <c r="N12" s="187"/>
      <c r="O12" s="184"/>
      <c r="P12" s="187"/>
      <c r="Q12" s="187"/>
      <c r="T12" s="191"/>
      <c r="U12" s="188"/>
      <c r="V12" s="188"/>
      <c r="W12" s="184">
        <v>5</v>
      </c>
      <c r="X12" s="184"/>
      <c r="Y12" s="184"/>
      <c r="Z12" s="184"/>
      <c r="AA12" s="184"/>
      <c r="AB12" s="184">
        <f>SUM(X12,Y12,Z12)</f>
        <v>0</v>
      </c>
      <c r="AC12" s="185" t="s">
        <v>55</v>
      </c>
      <c r="AD12" s="190">
        <f>COUNTIF(X12:Y12,"&gt;0")</f>
        <v>0</v>
      </c>
      <c r="AE12" s="187">
        <f>IF(COUNT(X12,Y12)&gt;0,AB12/COUNT(X12,Y12),0)</f>
        <v>0</v>
      </c>
      <c r="AF12" s="187"/>
      <c r="AG12" s="184"/>
      <c r="AH12" s="232"/>
      <c r="AI12" s="187"/>
      <c r="AJ12" s="167"/>
      <c r="AK12" s="167"/>
      <c r="AL12" s="17"/>
      <c r="AM12" s="17"/>
      <c r="AN12" s="17"/>
      <c r="AO12" s="17"/>
      <c r="AP12" s="17"/>
      <c r="AQ12" s="17"/>
      <c r="AR12" s="17"/>
      <c r="AS12" s="17"/>
      <c r="AT12" s="17"/>
    </row>
    <row r="13" spans="2:46" s="183" customFormat="1" ht="7.5" customHeight="1" outlineLevel="1">
      <c r="B13" s="191"/>
      <c r="C13" s="188"/>
      <c r="D13" s="188"/>
      <c r="E13" s="184"/>
      <c r="F13" s="184"/>
      <c r="G13" s="184"/>
      <c r="H13" s="184"/>
      <c r="I13" s="184"/>
      <c r="J13" s="184"/>
      <c r="K13" s="185"/>
      <c r="L13" s="186"/>
      <c r="M13" s="187"/>
      <c r="N13" s="291"/>
      <c r="O13" s="184"/>
      <c r="P13" s="187"/>
      <c r="Q13" s="187"/>
      <c r="T13" s="191"/>
      <c r="U13" s="188"/>
      <c r="V13" s="188"/>
      <c r="W13" s="184"/>
      <c r="X13" s="184"/>
      <c r="Y13" s="184"/>
      <c r="Z13" s="184"/>
      <c r="AA13" s="184"/>
      <c r="AB13" s="184"/>
      <c r="AC13" s="185"/>
      <c r="AD13" s="186"/>
      <c r="AE13" s="187"/>
      <c r="AF13" s="291"/>
      <c r="AG13" s="184"/>
      <c r="AH13" s="232"/>
      <c r="AI13" s="187"/>
      <c r="AJ13" s="117"/>
      <c r="AK13" s="117"/>
      <c r="AL13" s="17"/>
      <c r="AM13" s="17"/>
      <c r="AN13" s="17"/>
      <c r="AO13" s="17"/>
      <c r="AP13" s="17"/>
      <c r="AQ13" s="17"/>
      <c r="AR13" s="17"/>
      <c r="AS13" s="17"/>
      <c r="AT13" s="17"/>
    </row>
    <row r="14" spans="2:72" s="183" customFormat="1" ht="15" customHeight="1" outlineLevel="1">
      <c r="B14" s="191"/>
      <c r="C14" s="215"/>
      <c r="D14" s="215"/>
      <c r="E14" s="184"/>
      <c r="F14" s="193">
        <f>SUM(F8:F12)</f>
        <v>591</v>
      </c>
      <c r="G14" s="193">
        <f>SUM(G8:G12)</f>
        <v>538</v>
      </c>
      <c r="H14" s="193"/>
      <c r="I14" s="193"/>
      <c r="K14" s="185"/>
      <c r="L14" s="194">
        <f>SUM(L8:L12)</f>
        <v>6</v>
      </c>
      <c r="M14" s="195">
        <f>IF(COUNT(F8:G12)&gt;0,N14/COUNT(F8:G12),0)</f>
        <v>188.16666666666666</v>
      </c>
      <c r="N14" s="278">
        <f>SUM(J8:J12)</f>
        <v>1129</v>
      </c>
      <c r="O14" s="193"/>
      <c r="P14" s="228">
        <f>Tabelle!F4</f>
        <v>4185</v>
      </c>
      <c r="Q14" s="195">
        <f>Tabelle!G4</f>
        <v>24.5</v>
      </c>
      <c r="T14" s="191"/>
      <c r="U14" s="215"/>
      <c r="V14" s="215"/>
      <c r="W14" s="184"/>
      <c r="X14" s="193">
        <f>SUM(X8:X12)</f>
        <v>578</v>
      </c>
      <c r="Y14" s="193">
        <f>SUM(Y8:Y12)</f>
        <v>595</v>
      </c>
      <c r="Z14" s="193"/>
      <c r="AA14" s="193"/>
      <c r="AC14" s="185"/>
      <c r="AD14" s="194">
        <f>SUM(AD8:AD12)</f>
        <v>6</v>
      </c>
      <c r="AE14" s="195">
        <f>IF(COUNT(X8:Y12)&gt;0,AF14/COUNT(X8:Y12),0)</f>
        <v>195.5</v>
      </c>
      <c r="AF14" s="278">
        <f>SUM(AB8:AB12)</f>
        <v>1173</v>
      </c>
      <c r="AG14" s="193"/>
      <c r="AH14" s="233">
        <f>Tabelle!O4</f>
        <v>4052</v>
      </c>
      <c r="AI14" s="195">
        <f>Tabelle!P4</f>
        <v>25</v>
      </c>
      <c r="AJ14" s="183">
        <f>SUM(N14,P14)</f>
        <v>5314</v>
      </c>
      <c r="AK14" s="295">
        <f>SUM(AF14,AH14)</f>
        <v>5225</v>
      </c>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row>
    <row r="15" spans="2:35" s="183" customFormat="1" ht="15" customHeight="1" thickBot="1">
      <c r="B15" s="191"/>
      <c r="C15" s="215"/>
      <c r="D15" s="215"/>
      <c r="E15" s="184"/>
      <c r="F15" s="184"/>
      <c r="G15" s="184"/>
      <c r="H15" s="184"/>
      <c r="I15" s="184"/>
      <c r="J15" s="184"/>
      <c r="K15" s="185"/>
      <c r="L15" s="186"/>
      <c r="M15" s="187"/>
      <c r="N15" s="187"/>
      <c r="O15" s="184"/>
      <c r="P15" s="187"/>
      <c r="Q15" s="187"/>
      <c r="T15" s="191"/>
      <c r="U15" s="215"/>
      <c r="V15" s="215"/>
      <c r="W15" s="184"/>
      <c r="X15" s="184"/>
      <c r="Y15" s="184"/>
      <c r="Z15" s="184"/>
      <c r="AA15" s="184"/>
      <c r="AB15" s="184"/>
      <c r="AC15" s="185"/>
      <c r="AD15" s="186"/>
      <c r="AE15" s="187"/>
      <c r="AF15" s="187"/>
      <c r="AG15" s="184"/>
      <c r="AH15" s="232"/>
      <c r="AI15" s="187"/>
    </row>
    <row r="16" spans="1:72" s="17" customFormat="1" ht="7.5" customHeight="1" outlineLevel="1" thickTop="1">
      <c r="A16"/>
      <c r="B16" s="200"/>
      <c r="C16" s="39"/>
      <c r="D16" s="39"/>
      <c r="E16" s="40"/>
      <c r="F16" s="26"/>
      <c r="G16" s="25"/>
      <c r="H16" s="25"/>
      <c r="I16" s="25"/>
      <c r="J16" s="25"/>
      <c r="K16" s="169"/>
      <c r="L16" s="169"/>
      <c r="M16" s="170"/>
      <c r="N16" s="170"/>
      <c r="O16" s="25"/>
      <c r="P16" s="227"/>
      <c r="Q16" s="227"/>
      <c r="R16" s="167"/>
      <c r="S16" s="167"/>
      <c r="T16" s="200"/>
      <c r="U16" s="39"/>
      <c r="V16" s="39"/>
      <c r="W16" s="40"/>
      <c r="X16" s="26"/>
      <c r="Y16" s="25"/>
      <c r="Z16" s="25"/>
      <c r="AA16" s="25"/>
      <c r="AB16" s="25"/>
      <c r="AC16" s="169"/>
      <c r="AD16" s="169"/>
      <c r="AE16" s="170"/>
      <c r="AF16" s="170"/>
      <c r="AG16" s="25"/>
      <c r="AH16" s="38"/>
      <c r="AI16" s="227"/>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row>
    <row r="17" spans="1:72" s="17" customFormat="1" ht="24.75" customHeight="1" outlineLevel="1">
      <c r="A17"/>
      <c r="B17" s="163">
        <f>RANK(Q24,$Q:$Q)</f>
        <v>2</v>
      </c>
      <c r="C17" s="178" t="str">
        <f>Tabelle!C5</f>
        <v>Raubritter Hallstadt 1</v>
      </c>
      <c r="D17" s="178"/>
      <c r="E17" s="179" t="s">
        <v>46</v>
      </c>
      <c r="F17" s="180" t="s">
        <v>47</v>
      </c>
      <c r="G17" s="180" t="s">
        <v>49</v>
      </c>
      <c r="H17" s="180" t="s">
        <v>219</v>
      </c>
      <c r="I17" s="180"/>
      <c r="J17" s="180" t="s">
        <v>53</v>
      </c>
      <c r="K17" s="182"/>
      <c r="L17" s="180" t="s">
        <v>46</v>
      </c>
      <c r="M17" s="181" t="s">
        <v>6</v>
      </c>
      <c r="N17" s="181"/>
      <c r="O17" s="180"/>
      <c r="P17" s="181"/>
      <c r="Q17" s="181"/>
      <c r="R17" s="117"/>
      <c r="S17" s="117"/>
      <c r="T17" s="163">
        <f>RANK(AI24,$AI:$AI)</f>
        <v>2</v>
      </c>
      <c r="U17" s="178" t="str">
        <f>Tabelle!L5</f>
        <v>RW Lichtenhof Stein 1</v>
      </c>
      <c r="V17" s="178"/>
      <c r="W17" s="179" t="s">
        <v>46</v>
      </c>
      <c r="X17" s="180" t="s">
        <v>47</v>
      </c>
      <c r="Y17" s="180" t="s">
        <v>49</v>
      </c>
      <c r="Z17" s="180" t="s">
        <v>219</v>
      </c>
      <c r="AA17" s="180"/>
      <c r="AB17" s="180" t="s">
        <v>53</v>
      </c>
      <c r="AC17" s="182"/>
      <c r="AD17" s="180" t="s">
        <v>46</v>
      </c>
      <c r="AE17" s="181" t="s">
        <v>6</v>
      </c>
      <c r="AF17" s="181"/>
      <c r="AG17" s="180"/>
      <c r="AH17" s="231"/>
      <c r="AI17" s="181"/>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row>
    <row r="18" spans="2:35" s="183" customFormat="1" ht="15.75" outlineLevel="1">
      <c r="B18" s="206"/>
      <c r="C18" s="236" t="s">
        <v>275</v>
      </c>
      <c r="D18" s="346">
        <v>16251</v>
      </c>
      <c r="E18" s="184">
        <v>1</v>
      </c>
      <c r="F18" s="184"/>
      <c r="G18" s="184"/>
      <c r="H18" s="184"/>
      <c r="I18" s="184"/>
      <c r="J18" s="184">
        <f>SUM(F18,G18,H18)</f>
        <v>0</v>
      </c>
      <c r="K18" s="185" t="s">
        <v>55</v>
      </c>
      <c r="L18" s="190">
        <f>COUNTIF(F18:G18,"&gt;0")</f>
        <v>0</v>
      </c>
      <c r="M18" s="187">
        <f>IF(COUNT(F18,G18)&gt;0,J18/COUNT(F18,G18),0)</f>
        <v>0</v>
      </c>
      <c r="N18" s="187"/>
      <c r="O18" s="184"/>
      <c r="P18" s="187"/>
      <c r="Q18" s="187"/>
      <c r="T18" s="206"/>
      <c r="U18" s="236" t="s">
        <v>285</v>
      </c>
      <c r="V18" s="346">
        <v>16252</v>
      </c>
      <c r="W18" s="184">
        <v>1</v>
      </c>
      <c r="X18" s="184">
        <v>193</v>
      </c>
      <c r="Y18" s="184">
        <v>168</v>
      </c>
      <c r="Z18" s="184"/>
      <c r="AA18" s="184"/>
      <c r="AB18" s="184">
        <f>SUM(X18,Y18,Z18)</f>
        <v>361</v>
      </c>
      <c r="AC18" s="185" t="s">
        <v>55</v>
      </c>
      <c r="AD18" s="190">
        <f>COUNTIF(X18:Y18,"&gt;0")</f>
        <v>2</v>
      </c>
      <c r="AE18" s="187">
        <f>IF(COUNT(X18,Y18)&gt;0,AB18/COUNT(X18,Y18),0)</f>
        <v>180.5</v>
      </c>
      <c r="AF18" s="187"/>
      <c r="AG18" s="184"/>
      <c r="AH18" s="232"/>
      <c r="AI18" s="187"/>
    </row>
    <row r="19" spans="2:35" s="183" customFormat="1" ht="15" customHeight="1" outlineLevel="1">
      <c r="B19" s="191"/>
      <c r="C19" s="236" t="s">
        <v>273</v>
      </c>
      <c r="D19" s="346">
        <v>16262</v>
      </c>
      <c r="E19" s="184">
        <v>2</v>
      </c>
      <c r="F19" s="184">
        <v>220</v>
      </c>
      <c r="G19" s="184">
        <v>164</v>
      </c>
      <c r="H19" s="184"/>
      <c r="I19" s="184"/>
      <c r="J19" s="184">
        <f>SUM(F19,G19,H19)</f>
        <v>384</v>
      </c>
      <c r="K19" s="185" t="s">
        <v>55</v>
      </c>
      <c r="L19" s="190">
        <f>COUNTIF(F19:G19,"&gt;0")</f>
        <v>2</v>
      </c>
      <c r="M19" s="187">
        <f>IF(COUNT(F19,G19)&gt;0,J19/COUNT(F19,G19),0)</f>
        <v>192</v>
      </c>
      <c r="N19" s="187"/>
      <c r="O19" s="184"/>
      <c r="P19" s="187"/>
      <c r="Q19" s="187"/>
      <c r="T19" s="191"/>
      <c r="U19" s="236" t="s">
        <v>288</v>
      </c>
      <c r="V19" s="346" t="s">
        <v>283</v>
      </c>
      <c r="W19" s="184">
        <v>2</v>
      </c>
      <c r="X19" s="184">
        <v>198</v>
      </c>
      <c r="Y19" s="184">
        <v>175</v>
      </c>
      <c r="Z19" s="184"/>
      <c r="AA19" s="184"/>
      <c r="AB19" s="184">
        <f>SUM(X19,Y19,Z19)</f>
        <v>373</v>
      </c>
      <c r="AC19" s="185" t="s">
        <v>55</v>
      </c>
      <c r="AD19" s="190">
        <f>COUNTIF(X19:Y19,"&gt;0")</f>
        <v>2</v>
      </c>
      <c r="AE19" s="187">
        <f>IF(COUNT(X19,Y19)&gt;0,AB19/COUNT(X19,Y19),0)</f>
        <v>186.5</v>
      </c>
      <c r="AF19" s="187"/>
      <c r="AG19" s="184"/>
      <c r="AH19" s="232"/>
      <c r="AI19" s="187"/>
    </row>
    <row r="20" spans="2:35" s="183" customFormat="1" ht="15" customHeight="1" outlineLevel="1">
      <c r="B20" s="191"/>
      <c r="C20" s="236" t="s">
        <v>272</v>
      </c>
      <c r="D20" s="346">
        <v>16264</v>
      </c>
      <c r="E20" s="184">
        <v>3</v>
      </c>
      <c r="F20" s="184">
        <v>160</v>
      </c>
      <c r="G20" s="184">
        <v>154</v>
      </c>
      <c r="H20" s="184"/>
      <c r="I20" s="184"/>
      <c r="J20" s="184">
        <f>SUM(F20,G20,H20)</f>
        <v>314</v>
      </c>
      <c r="K20" s="185" t="s">
        <v>55</v>
      </c>
      <c r="L20" s="190">
        <f>COUNTIF(F20:G20,"&gt;0")</f>
        <v>2</v>
      </c>
      <c r="M20" s="187">
        <f>IF(COUNT(F20,G20)&gt;0,J20/COUNT(F20,G20),0)</f>
        <v>157</v>
      </c>
      <c r="N20" s="187"/>
      <c r="O20" s="184"/>
      <c r="P20" s="187"/>
      <c r="Q20" s="187"/>
      <c r="T20" s="191"/>
      <c r="U20" s="236" t="s">
        <v>284</v>
      </c>
      <c r="V20" s="346" t="s">
        <v>280</v>
      </c>
      <c r="W20" s="184">
        <v>3</v>
      </c>
      <c r="X20" s="184">
        <v>201</v>
      </c>
      <c r="Y20" s="184">
        <v>182</v>
      </c>
      <c r="Z20" s="184"/>
      <c r="AA20" s="184"/>
      <c r="AB20" s="184">
        <f>SUM(X20,Y20,Z20)</f>
        <v>383</v>
      </c>
      <c r="AC20" s="185" t="s">
        <v>55</v>
      </c>
      <c r="AD20" s="190">
        <f>COUNTIF(X20:Y20,"&gt;0")</f>
        <v>2</v>
      </c>
      <c r="AE20" s="187">
        <f>IF(COUNT(X20,Y20)&gt;0,AB20/COUNT(X20,Y20),0)</f>
        <v>191.5</v>
      </c>
      <c r="AF20" s="187"/>
      <c r="AG20" s="184"/>
      <c r="AH20" s="232"/>
      <c r="AI20" s="187"/>
    </row>
    <row r="21" spans="2:46" s="183" customFormat="1" ht="15" customHeight="1" outlineLevel="1">
      <c r="B21" s="191"/>
      <c r="C21" s="236" t="s">
        <v>274</v>
      </c>
      <c r="D21" s="346">
        <v>16263</v>
      </c>
      <c r="E21" s="184">
        <v>4</v>
      </c>
      <c r="F21" s="184">
        <v>210</v>
      </c>
      <c r="G21" s="184">
        <v>200</v>
      </c>
      <c r="H21" s="184"/>
      <c r="I21" s="184"/>
      <c r="J21" s="184">
        <f>SUM(F21,G21,H21)</f>
        <v>410</v>
      </c>
      <c r="K21" s="185" t="s">
        <v>55</v>
      </c>
      <c r="L21" s="190">
        <f>COUNTIF(F21:G21,"&gt;0")</f>
        <v>2</v>
      </c>
      <c r="M21" s="187">
        <f>IF(COUNT(F21,G21)&gt;0,J21/COUNT(F21,G21),0)</f>
        <v>205</v>
      </c>
      <c r="N21" s="187"/>
      <c r="O21" s="184"/>
      <c r="P21" s="187"/>
      <c r="Q21" s="187"/>
      <c r="T21" s="191"/>
      <c r="U21" s="12"/>
      <c r="V21" s="12"/>
      <c r="W21" s="184">
        <v>4</v>
      </c>
      <c r="X21" s="184"/>
      <c r="Y21" s="184"/>
      <c r="Z21" s="184"/>
      <c r="AA21" s="184"/>
      <c r="AB21" s="184">
        <f>SUM(X21,Y21,Z21)</f>
        <v>0</v>
      </c>
      <c r="AC21" s="185" t="s">
        <v>55</v>
      </c>
      <c r="AD21" s="190">
        <f>COUNTIF(X21:Y21,"&gt;0")</f>
        <v>0</v>
      </c>
      <c r="AE21" s="187">
        <f>IF(COUNT(X21,Y21)&gt;0,AB21/COUNT(X21,Y21),0)</f>
        <v>0</v>
      </c>
      <c r="AF21" s="187"/>
      <c r="AG21" s="184"/>
      <c r="AH21" s="232"/>
      <c r="AI21" s="187"/>
      <c r="AJ21" s="167"/>
      <c r="AK21" s="167"/>
      <c r="AL21" s="17"/>
      <c r="AM21" s="17"/>
      <c r="AN21" s="17"/>
      <c r="AO21" s="17"/>
      <c r="AP21" s="17"/>
      <c r="AQ21" s="17"/>
      <c r="AR21" s="17"/>
      <c r="AS21" s="17"/>
      <c r="AT21" s="17"/>
    </row>
    <row r="22" spans="2:46" s="183" customFormat="1" ht="15" customHeight="1" outlineLevel="1">
      <c r="B22" s="191"/>
      <c r="C22" s="188"/>
      <c r="D22" s="188"/>
      <c r="E22" s="184">
        <v>5</v>
      </c>
      <c r="F22" s="184"/>
      <c r="G22" s="184"/>
      <c r="H22" s="184"/>
      <c r="I22" s="184"/>
      <c r="J22" s="184">
        <f>SUM(F22,G22,H22)</f>
        <v>0</v>
      </c>
      <c r="K22" s="185" t="s">
        <v>55</v>
      </c>
      <c r="L22" s="190">
        <f>COUNTIF(F22:G22,"&gt;0")</f>
        <v>0</v>
      </c>
      <c r="M22" s="187">
        <f>IF(COUNT(F22,G22)&gt;0,J22/COUNT(F22,G22),0)</f>
        <v>0</v>
      </c>
      <c r="N22" s="187"/>
      <c r="O22" s="184"/>
      <c r="P22" s="187"/>
      <c r="Q22" s="187"/>
      <c r="T22" s="191"/>
      <c r="U22" s="188"/>
      <c r="V22" s="188"/>
      <c r="W22" s="184">
        <v>5</v>
      </c>
      <c r="X22" s="184"/>
      <c r="Y22" s="184"/>
      <c r="Z22" s="184"/>
      <c r="AA22" s="184"/>
      <c r="AB22" s="184">
        <f>SUM(X22,Y22,Z22)</f>
        <v>0</v>
      </c>
      <c r="AC22" s="185" t="s">
        <v>55</v>
      </c>
      <c r="AD22" s="190">
        <f>COUNTIF(X22:Y22,"&gt;0")</f>
        <v>0</v>
      </c>
      <c r="AE22" s="187">
        <f>IF(COUNT(X22,Y22)&gt;0,AB22/COUNT(X22,Y22),0)</f>
        <v>0</v>
      </c>
      <c r="AF22" s="187"/>
      <c r="AG22" s="184"/>
      <c r="AH22" s="232"/>
      <c r="AI22" s="187"/>
      <c r="AJ22" s="167"/>
      <c r="AK22" s="167"/>
      <c r="AL22" s="17"/>
      <c r="AM22" s="17"/>
      <c r="AN22" s="17"/>
      <c r="AO22" s="17"/>
      <c r="AP22" s="17"/>
      <c r="AQ22" s="17"/>
      <c r="AR22" s="17"/>
      <c r="AS22" s="17"/>
      <c r="AT22" s="17"/>
    </row>
    <row r="23" spans="2:46" s="183" customFormat="1" ht="7.5" customHeight="1" outlineLevel="1">
      <c r="B23" s="191"/>
      <c r="C23" s="188"/>
      <c r="D23" s="188"/>
      <c r="E23" s="184"/>
      <c r="F23" s="184"/>
      <c r="G23" s="184"/>
      <c r="H23" s="184"/>
      <c r="I23" s="184"/>
      <c r="J23" s="184"/>
      <c r="K23" s="185"/>
      <c r="L23" s="186"/>
      <c r="M23" s="187"/>
      <c r="N23" s="291"/>
      <c r="O23" s="184"/>
      <c r="P23" s="187"/>
      <c r="Q23" s="187"/>
      <c r="T23" s="191"/>
      <c r="U23" s="188"/>
      <c r="V23" s="188"/>
      <c r="W23" s="184"/>
      <c r="X23" s="184"/>
      <c r="Y23" s="184"/>
      <c r="Z23" s="184"/>
      <c r="AA23" s="184"/>
      <c r="AB23" s="184"/>
      <c r="AC23" s="185"/>
      <c r="AD23" s="186"/>
      <c r="AE23" s="187"/>
      <c r="AF23" s="291"/>
      <c r="AG23" s="184"/>
      <c r="AH23" s="232"/>
      <c r="AI23" s="187"/>
      <c r="AJ23" s="117"/>
      <c r="AK23" s="117"/>
      <c r="AL23" s="17"/>
      <c r="AM23" s="17"/>
      <c r="AN23" s="17"/>
      <c r="AO23" s="17"/>
      <c r="AP23" s="17"/>
      <c r="AQ23" s="17"/>
      <c r="AR23" s="17"/>
      <c r="AS23" s="17"/>
      <c r="AT23" s="17"/>
    </row>
    <row r="24" spans="2:72" s="183" customFormat="1" ht="15" customHeight="1" outlineLevel="1">
      <c r="B24" s="191"/>
      <c r="C24" s="215"/>
      <c r="D24" s="215"/>
      <c r="E24" s="184"/>
      <c r="F24" s="193">
        <f>SUM(F18:F22)</f>
        <v>590</v>
      </c>
      <c r="G24" s="193">
        <f>SUM(G18:G22)</f>
        <v>518</v>
      </c>
      <c r="H24" s="193"/>
      <c r="I24" s="193"/>
      <c r="K24" s="185"/>
      <c r="L24" s="194">
        <f>SUM(L18:L22)</f>
        <v>6</v>
      </c>
      <c r="M24" s="195">
        <f>IF(COUNT(F18:G22)&gt;0,N24/COUNT(F18:G22),0)</f>
        <v>184.66666666666666</v>
      </c>
      <c r="N24" s="278">
        <f>SUM(J18:J22)</f>
        <v>1108</v>
      </c>
      <c r="O24" s="193"/>
      <c r="P24" s="228">
        <f>Tabelle!F5</f>
        <v>4273</v>
      </c>
      <c r="Q24" s="195">
        <f>Tabelle!G5</f>
        <v>22</v>
      </c>
      <c r="T24" s="191"/>
      <c r="U24" s="215"/>
      <c r="V24" s="215"/>
      <c r="W24" s="184"/>
      <c r="X24" s="193">
        <f>SUM(X18:X22)</f>
        <v>592</v>
      </c>
      <c r="Y24" s="193">
        <f>SUM(Y18:Y22)</f>
        <v>525</v>
      </c>
      <c r="Z24" s="193"/>
      <c r="AA24" s="193"/>
      <c r="AC24" s="185"/>
      <c r="AD24" s="194">
        <f>SUM(AD18:AD22)</f>
        <v>6</v>
      </c>
      <c r="AE24" s="195">
        <f>IF(COUNT(X18:Y22)&gt;0,AF24/COUNT(X18:Y22),0)</f>
        <v>186.16666666666666</v>
      </c>
      <c r="AF24" s="278">
        <f>SUM(AB18:AB22)</f>
        <v>1117</v>
      </c>
      <c r="AG24" s="193"/>
      <c r="AH24" s="233">
        <f>Tabelle!O5</f>
        <v>4123</v>
      </c>
      <c r="AI24" s="195">
        <f>Tabelle!P5</f>
        <v>23</v>
      </c>
      <c r="AJ24" s="183">
        <f>SUM(N24,P24)</f>
        <v>5381</v>
      </c>
      <c r="AK24" s="295">
        <f>SUM(AF24,AH24)</f>
        <v>5240</v>
      </c>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row>
    <row r="25" spans="2:35" s="183" customFormat="1" ht="15" customHeight="1" thickBot="1">
      <c r="B25" s="191"/>
      <c r="C25" s="215"/>
      <c r="D25" s="215"/>
      <c r="E25" s="184"/>
      <c r="F25" s="184"/>
      <c r="G25" s="184"/>
      <c r="H25" s="184"/>
      <c r="I25" s="184"/>
      <c r="J25" s="184"/>
      <c r="K25" s="185"/>
      <c r="L25" s="186"/>
      <c r="M25" s="187"/>
      <c r="N25" s="187"/>
      <c r="O25" s="184"/>
      <c r="P25" s="187"/>
      <c r="Q25" s="187"/>
      <c r="T25" s="191"/>
      <c r="U25" s="215"/>
      <c r="V25" s="215"/>
      <c r="W25" s="184"/>
      <c r="X25" s="184"/>
      <c r="Y25" s="184"/>
      <c r="Z25" s="184"/>
      <c r="AA25" s="184"/>
      <c r="AB25" s="184"/>
      <c r="AC25" s="185"/>
      <c r="AD25" s="186"/>
      <c r="AE25" s="187"/>
      <c r="AF25" s="187"/>
      <c r="AG25" s="184"/>
      <c r="AH25" s="232"/>
      <c r="AI25" s="187"/>
    </row>
    <row r="26" spans="1:72" s="17" customFormat="1" ht="7.5" customHeight="1" outlineLevel="1" thickTop="1">
      <c r="A26"/>
      <c r="B26" s="200"/>
      <c r="C26" s="39"/>
      <c r="D26" s="39"/>
      <c r="E26" s="40"/>
      <c r="F26" s="26"/>
      <c r="G26" s="25"/>
      <c r="H26" s="25"/>
      <c r="I26" s="25"/>
      <c r="J26" s="25"/>
      <c r="K26" s="169"/>
      <c r="L26" s="169"/>
      <c r="M26" s="170"/>
      <c r="N26" s="170"/>
      <c r="O26" s="25"/>
      <c r="P26" s="227"/>
      <c r="Q26" s="227"/>
      <c r="R26" s="167"/>
      <c r="S26" s="167"/>
      <c r="T26" s="200"/>
      <c r="U26" s="39"/>
      <c r="V26" s="39"/>
      <c r="W26" s="40"/>
      <c r="X26" s="26"/>
      <c r="Y26" s="25"/>
      <c r="Z26" s="25"/>
      <c r="AA26" s="25"/>
      <c r="AB26" s="25"/>
      <c r="AC26" s="169"/>
      <c r="AD26" s="169"/>
      <c r="AE26" s="170"/>
      <c r="AF26" s="170"/>
      <c r="AG26" s="25"/>
      <c r="AH26" s="38"/>
      <c r="AI26" s="227"/>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row>
    <row r="27" spans="1:72" s="17" customFormat="1" ht="24.75" customHeight="1" outlineLevel="1">
      <c r="A27"/>
      <c r="B27" s="163">
        <f>RANK(Q34,$Q:$Q)</f>
        <v>2</v>
      </c>
      <c r="C27" s="178" t="str">
        <f>Tabelle!C6</f>
        <v>SW Würzburg 2</v>
      </c>
      <c r="D27" s="178"/>
      <c r="E27" s="179" t="s">
        <v>46</v>
      </c>
      <c r="F27" s="180" t="s">
        <v>47</v>
      </c>
      <c r="G27" s="180" t="s">
        <v>49</v>
      </c>
      <c r="H27" s="180" t="s">
        <v>219</v>
      </c>
      <c r="I27" s="180"/>
      <c r="J27" s="180" t="s">
        <v>53</v>
      </c>
      <c r="K27" s="182"/>
      <c r="L27" s="180" t="s">
        <v>46</v>
      </c>
      <c r="M27" s="181" t="s">
        <v>6</v>
      </c>
      <c r="N27" s="181"/>
      <c r="O27" s="180"/>
      <c r="P27" s="181"/>
      <c r="Q27" s="181"/>
      <c r="R27" s="117"/>
      <c r="S27" s="117"/>
      <c r="T27" s="163">
        <f>RANK(AI34,$AI:$AI)</f>
        <v>2</v>
      </c>
      <c r="U27" s="178" t="str">
        <f>Tabelle!L6</f>
        <v>Bayerland München 1</v>
      </c>
      <c r="V27" s="178"/>
      <c r="W27" s="179" t="s">
        <v>46</v>
      </c>
      <c r="X27" s="180" t="s">
        <v>47</v>
      </c>
      <c r="Y27" s="180" t="s">
        <v>49</v>
      </c>
      <c r="Z27" s="180" t="s">
        <v>219</v>
      </c>
      <c r="AA27" s="180"/>
      <c r="AB27" s="180" t="s">
        <v>53</v>
      </c>
      <c r="AC27" s="182"/>
      <c r="AD27" s="180" t="s">
        <v>46</v>
      </c>
      <c r="AE27" s="181" t="s">
        <v>6</v>
      </c>
      <c r="AF27" s="181"/>
      <c r="AG27" s="180"/>
      <c r="AH27" s="231"/>
      <c r="AI27" s="181"/>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row>
    <row r="28" spans="2:35" s="183" customFormat="1" ht="15.75" outlineLevel="1">
      <c r="B28" s="206"/>
      <c r="C28" s="236" t="s">
        <v>271</v>
      </c>
      <c r="D28" s="346">
        <v>16097</v>
      </c>
      <c r="E28" s="184">
        <v>1</v>
      </c>
      <c r="F28" s="184">
        <v>177</v>
      </c>
      <c r="G28" s="184">
        <v>161</v>
      </c>
      <c r="H28" s="184"/>
      <c r="I28" s="184"/>
      <c r="J28" s="184">
        <f>SUM(F28,G28,H28)</f>
        <v>338</v>
      </c>
      <c r="K28" s="185" t="s">
        <v>55</v>
      </c>
      <c r="L28" s="190">
        <f>COUNTIF(F28:G28,"&gt;0")</f>
        <v>2</v>
      </c>
      <c r="M28" s="187">
        <f>IF(COUNT(F28,G28)&gt;0,J28/COUNT(F28,G28),0)</f>
        <v>169</v>
      </c>
      <c r="N28" s="187"/>
      <c r="O28" s="184"/>
      <c r="P28" s="187"/>
      <c r="Q28" s="187"/>
      <c r="T28" s="206"/>
      <c r="U28" s="236" t="s">
        <v>350</v>
      </c>
      <c r="V28" s="346" t="s">
        <v>345</v>
      </c>
      <c r="W28" s="184">
        <v>1</v>
      </c>
      <c r="X28" s="184">
        <v>166</v>
      </c>
      <c r="Y28" s="184">
        <v>199</v>
      </c>
      <c r="Z28" s="184"/>
      <c r="AA28" s="184"/>
      <c r="AB28" s="184">
        <f>SUM(X28,Y28,Z28)</f>
        <v>365</v>
      </c>
      <c r="AC28" s="185" t="s">
        <v>55</v>
      </c>
      <c r="AD28" s="190">
        <f>COUNTIF(X28:Y28,"&gt;0")</f>
        <v>2</v>
      </c>
      <c r="AE28" s="187">
        <f>IF(COUNT(X28,Y28)&gt;0,AB28/COUNT(X28,Y28),0)</f>
        <v>182.5</v>
      </c>
      <c r="AF28" s="187"/>
      <c r="AG28" s="184"/>
      <c r="AH28" s="232"/>
      <c r="AI28" s="187"/>
    </row>
    <row r="29" spans="2:35" s="183" customFormat="1" ht="15" customHeight="1" outlineLevel="1">
      <c r="B29" s="191"/>
      <c r="C29" s="236" t="s">
        <v>270</v>
      </c>
      <c r="D29" s="346">
        <v>16101</v>
      </c>
      <c r="E29" s="184">
        <v>2</v>
      </c>
      <c r="F29" s="184">
        <v>163</v>
      </c>
      <c r="G29" s="184">
        <v>192</v>
      </c>
      <c r="H29" s="184"/>
      <c r="I29" s="184"/>
      <c r="J29" s="184">
        <f>SUM(F29,G29,H29)</f>
        <v>355</v>
      </c>
      <c r="K29" s="185" t="s">
        <v>55</v>
      </c>
      <c r="L29" s="190">
        <f>COUNTIF(F29:G29,"&gt;0")</f>
        <v>2</v>
      </c>
      <c r="M29" s="187">
        <f>IF(COUNT(F29,G29)&gt;0,J29/COUNT(F29,G29),0)</f>
        <v>177.5</v>
      </c>
      <c r="N29" s="187"/>
      <c r="O29" s="184"/>
      <c r="P29" s="187"/>
      <c r="Q29" s="187"/>
      <c r="T29" s="191"/>
      <c r="U29" s="236" t="s">
        <v>352</v>
      </c>
      <c r="V29" s="346" t="s">
        <v>347</v>
      </c>
      <c r="W29" s="184">
        <v>2</v>
      </c>
      <c r="X29" s="184">
        <v>188</v>
      </c>
      <c r="Y29" s="184">
        <v>211</v>
      </c>
      <c r="Z29" s="184"/>
      <c r="AA29" s="184"/>
      <c r="AB29" s="184">
        <f>SUM(X29,Y29,Z29)</f>
        <v>399</v>
      </c>
      <c r="AC29" s="185" t="s">
        <v>55</v>
      </c>
      <c r="AD29" s="190">
        <f>COUNTIF(X29:Y29,"&gt;0")</f>
        <v>2</v>
      </c>
      <c r="AE29" s="187">
        <f>IF(COUNT(X29,Y29)&gt;0,AB29/COUNT(X29,Y29),0)</f>
        <v>199.5</v>
      </c>
      <c r="AF29" s="187"/>
      <c r="AG29" s="184"/>
      <c r="AH29" s="232"/>
      <c r="AI29" s="187"/>
    </row>
    <row r="30" spans="2:35" s="183" customFormat="1" ht="15" customHeight="1" outlineLevel="1">
      <c r="B30" s="191"/>
      <c r="C30" s="236" t="s">
        <v>384</v>
      </c>
      <c r="D30" s="346">
        <v>16095</v>
      </c>
      <c r="E30" s="184">
        <v>3</v>
      </c>
      <c r="F30" s="184">
        <v>168</v>
      </c>
      <c r="G30" s="184">
        <v>213</v>
      </c>
      <c r="H30" s="184"/>
      <c r="I30" s="184"/>
      <c r="J30" s="184">
        <f>SUM(F30,G30,H30)</f>
        <v>381</v>
      </c>
      <c r="K30" s="185" t="s">
        <v>55</v>
      </c>
      <c r="L30" s="190">
        <f>COUNTIF(F30:G30,"&gt;0")</f>
        <v>2</v>
      </c>
      <c r="M30" s="187">
        <f>IF(COUNT(F30,G30)&gt;0,J30/COUNT(F30,G30),0)</f>
        <v>190.5</v>
      </c>
      <c r="N30" s="187"/>
      <c r="O30" s="184"/>
      <c r="P30" s="187"/>
      <c r="Q30" s="187"/>
      <c r="T30" s="191"/>
      <c r="U30" s="236" t="s">
        <v>353</v>
      </c>
      <c r="V30" s="346" t="s">
        <v>348</v>
      </c>
      <c r="W30" s="184">
        <v>3</v>
      </c>
      <c r="X30" s="184">
        <v>150</v>
      </c>
      <c r="Y30" s="184">
        <v>144</v>
      </c>
      <c r="Z30" s="184"/>
      <c r="AA30" s="184"/>
      <c r="AB30" s="184">
        <f>SUM(X30,Y30,Z30)</f>
        <v>294</v>
      </c>
      <c r="AC30" s="185" t="s">
        <v>55</v>
      </c>
      <c r="AD30" s="190">
        <f>COUNTIF(X30:Y30,"&gt;0")</f>
        <v>2</v>
      </c>
      <c r="AE30" s="187">
        <f>IF(COUNT(X30,Y30)&gt;0,AB30/COUNT(X30,Y30),0)</f>
        <v>147</v>
      </c>
      <c r="AF30" s="187"/>
      <c r="AG30" s="184"/>
      <c r="AH30" s="232"/>
      <c r="AI30" s="187"/>
    </row>
    <row r="31" spans="2:46" s="183" customFormat="1" ht="15" customHeight="1" outlineLevel="1">
      <c r="B31" s="191"/>
      <c r="C31" s="12"/>
      <c r="D31" s="238"/>
      <c r="E31" s="184">
        <v>4</v>
      </c>
      <c r="F31" s="184"/>
      <c r="G31" s="184"/>
      <c r="H31" s="184"/>
      <c r="I31" s="184"/>
      <c r="J31" s="184">
        <f>SUM(F31,G31,H31)</f>
        <v>0</v>
      </c>
      <c r="K31" s="185" t="s">
        <v>55</v>
      </c>
      <c r="L31" s="190">
        <f>COUNTIF(F31:G31,"&gt;0")</f>
        <v>0</v>
      </c>
      <c r="M31" s="187">
        <f>IF(COUNT(F31,G31)&gt;0,J31/COUNT(F31,G31),0)</f>
        <v>0</v>
      </c>
      <c r="N31" s="187"/>
      <c r="O31" s="184"/>
      <c r="P31" s="187"/>
      <c r="Q31" s="187"/>
      <c r="T31" s="191"/>
      <c r="U31" s="12"/>
      <c r="V31" s="238"/>
      <c r="W31" s="184">
        <v>4</v>
      </c>
      <c r="X31" s="184"/>
      <c r="Y31" s="184"/>
      <c r="Z31" s="184"/>
      <c r="AA31" s="184"/>
      <c r="AB31" s="184">
        <f>SUM(X31,Y31,Z31)</f>
        <v>0</v>
      </c>
      <c r="AC31" s="185" t="s">
        <v>55</v>
      </c>
      <c r="AD31" s="190">
        <f>COUNTIF(X31:Y31,"&gt;0")</f>
        <v>0</v>
      </c>
      <c r="AE31" s="187">
        <f>IF(COUNT(X31,Y31)&gt;0,AB31/COUNT(X31,Y31),0)</f>
        <v>0</v>
      </c>
      <c r="AF31" s="187"/>
      <c r="AG31" s="184"/>
      <c r="AH31" s="232"/>
      <c r="AI31" s="187"/>
      <c r="AJ31" s="167"/>
      <c r="AK31" s="167"/>
      <c r="AL31" s="17"/>
      <c r="AM31" s="17"/>
      <c r="AN31" s="17"/>
      <c r="AO31" s="17"/>
      <c r="AP31" s="17"/>
      <c r="AQ31" s="17"/>
      <c r="AR31" s="17"/>
      <c r="AS31" s="17"/>
      <c r="AT31" s="17"/>
    </row>
    <row r="32" spans="2:46" s="183" customFormat="1" ht="15" customHeight="1" outlineLevel="1">
      <c r="B32" s="191"/>
      <c r="C32" s="188"/>
      <c r="D32" s="188"/>
      <c r="E32" s="184">
        <v>5</v>
      </c>
      <c r="F32" s="184"/>
      <c r="G32" s="184"/>
      <c r="H32" s="184"/>
      <c r="I32" s="184"/>
      <c r="J32" s="184">
        <f>SUM(F32,G32,H32)</f>
        <v>0</v>
      </c>
      <c r="K32" s="185" t="s">
        <v>55</v>
      </c>
      <c r="L32" s="190">
        <f>COUNTIF(F32:G32,"&gt;0")</f>
        <v>0</v>
      </c>
      <c r="M32" s="187">
        <f>IF(COUNT(F32,G32)&gt;0,J32/COUNT(F32,G32),0)</f>
        <v>0</v>
      </c>
      <c r="N32" s="187"/>
      <c r="O32" s="184"/>
      <c r="P32" s="187"/>
      <c r="Q32" s="187"/>
      <c r="T32" s="191"/>
      <c r="U32" s="188"/>
      <c r="V32" s="188"/>
      <c r="W32" s="184">
        <v>5</v>
      </c>
      <c r="X32" s="184"/>
      <c r="Y32" s="184"/>
      <c r="Z32" s="184"/>
      <c r="AA32" s="184"/>
      <c r="AB32" s="184">
        <f>SUM(X32,Y32,Z32)</f>
        <v>0</v>
      </c>
      <c r="AC32" s="185" t="s">
        <v>55</v>
      </c>
      <c r="AD32" s="190">
        <f>COUNTIF(X32:Y32,"&gt;0")</f>
        <v>0</v>
      </c>
      <c r="AE32" s="187">
        <f>IF(COUNT(X32,Y32)&gt;0,AB32/COUNT(X32,Y32),0)</f>
        <v>0</v>
      </c>
      <c r="AF32" s="187"/>
      <c r="AG32" s="184"/>
      <c r="AH32" s="232"/>
      <c r="AI32" s="187"/>
      <c r="AJ32" s="167"/>
      <c r="AK32" s="167"/>
      <c r="AL32" s="17"/>
      <c r="AM32" s="17"/>
      <c r="AN32" s="17"/>
      <c r="AO32" s="17"/>
      <c r="AP32" s="17"/>
      <c r="AQ32" s="17"/>
      <c r="AR32" s="17"/>
      <c r="AS32" s="17"/>
      <c r="AT32" s="17"/>
    </row>
    <row r="33" spans="2:46" s="183" customFormat="1" ht="7.5" customHeight="1" outlineLevel="1">
      <c r="B33" s="191"/>
      <c r="C33" s="188"/>
      <c r="D33" s="188"/>
      <c r="E33" s="184"/>
      <c r="F33" s="184"/>
      <c r="G33" s="184"/>
      <c r="H33" s="184"/>
      <c r="I33" s="184"/>
      <c r="J33" s="184"/>
      <c r="K33" s="185"/>
      <c r="L33" s="186"/>
      <c r="M33" s="187"/>
      <c r="N33" s="291"/>
      <c r="O33" s="184"/>
      <c r="P33" s="187"/>
      <c r="Q33" s="187"/>
      <c r="T33" s="191"/>
      <c r="U33" s="188"/>
      <c r="V33" s="188"/>
      <c r="W33" s="184"/>
      <c r="X33" s="184"/>
      <c r="Y33" s="184"/>
      <c r="Z33" s="184"/>
      <c r="AA33" s="184"/>
      <c r="AB33" s="184"/>
      <c r="AC33" s="185"/>
      <c r="AD33" s="186"/>
      <c r="AE33" s="187"/>
      <c r="AF33" s="291"/>
      <c r="AG33" s="184"/>
      <c r="AH33" s="232"/>
      <c r="AI33" s="187"/>
      <c r="AJ33" s="117"/>
      <c r="AK33" s="117"/>
      <c r="AL33" s="17"/>
      <c r="AM33" s="17"/>
      <c r="AN33" s="17"/>
      <c r="AO33" s="17"/>
      <c r="AP33" s="17"/>
      <c r="AQ33" s="17"/>
      <c r="AR33" s="17"/>
      <c r="AS33" s="17"/>
      <c r="AT33" s="17"/>
    </row>
    <row r="34" spans="2:72" s="183" customFormat="1" ht="15" customHeight="1" outlineLevel="1">
      <c r="B34" s="191"/>
      <c r="C34" s="215"/>
      <c r="D34" s="215"/>
      <c r="E34" s="184"/>
      <c r="F34" s="193">
        <f>SUM(F28:F32)</f>
        <v>508</v>
      </c>
      <c r="G34" s="193">
        <f>SUM(G28:G32)</f>
        <v>566</v>
      </c>
      <c r="H34" s="193"/>
      <c r="I34" s="193"/>
      <c r="K34" s="185"/>
      <c r="L34" s="194">
        <f>SUM(L28:L32)</f>
        <v>6</v>
      </c>
      <c r="M34" s="195">
        <f>IF(COUNT(F28:G32)&gt;0,N34/COUNT(F28:G32),0)</f>
        <v>179</v>
      </c>
      <c r="N34" s="278">
        <f>SUM(J28:J32)</f>
        <v>1074</v>
      </c>
      <c r="O34" s="193"/>
      <c r="P34" s="228">
        <f>Tabelle!F6</f>
        <v>4141</v>
      </c>
      <c r="Q34" s="195">
        <f>Tabelle!G6</f>
        <v>22</v>
      </c>
      <c r="T34" s="191"/>
      <c r="U34" s="215"/>
      <c r="V34" s="215"/>
      <c r="W34" s="184"/>
      <c r="X34" s="193">
        <f>SUM(X28:X32)</f>
        <v>504</v>
      </c>
      <c r="Y34" s="193">
        <f>SUM(Y28:Y32)</f>
        <v>554</v>
      </c>
      <c r="Z34" s="193"/>
      <c r="AA34" s="193"/>
      <c r="AC34" s="185"/>
      <c r="AD34" s="194">
        <f>SUM(AD28:AD32)</f>
        <v>6</v>
      </c>
      <c r="AE34" s="195">
        <f>IF(COUNT(X28:Y32)&gt;0,AF34/COUNT(X28:Y32),0)</f>
        <v>176.33333333333334</v>
      </c>
      <c r="AF34" s="278">
        <f>SUM(AB28:AB32)</f>
        <v>1058</v>
      </c>
      <c r="AG34" s="193"/>
      <c r="AH34" s="233">
        <f>Tabelle!O6</f>
        <v>4111</v>
      </c>
      <c r="AI34" s="195">
        <f>Tabelle!P6</f>
        <v>23</v>
      </c>
      <c r="AJ34" s="183">
        <f>SUM(N34,P34)</f>
        <v>5215</v>
      </c>
      <c r="AK34" s="295">
        <f>SUM(AF34,AH34)</f>
        <v>5169</v>
      </c>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row>
    <row r="35" spans="2:35" s="183" customFormat="1" ht="15" customHeight="1" thickBot="1">
      <c r="B35" s="191"/>
      <c r="C35" s="215"/>
      <c r="D35" s="215"/>
      <c r="E35" s="184"/>
      <c r="F35" s="184"/>
      <c r="G35" s="184"/>
      <c r="H35" s="184"/>
      <c r="I35" s="184"/>
      <c r="J35" s="184"/>
      <c r="K35" s="185"/>
      <c r="L35" s="186"/>
      <c r="M35" s="187"/>
      <c r="N35" s="187"/>
      <c r="O35" s="184"/>
      <c r="P35" s="187"/>
      <c r="Q35" s="187"/>
      <c r="T35" s="191"/>
      <c r="U35" s="215"/>
      <c r="V35" s="215"/>
      <c r="W35" s="184"/>
      <c r="X35" s="184"/>
      <c r="Y35" s="184"/>
      <c r="Z35" s="184"/>
      <c r="AA35" s="184"/>
      <c r="AB35" s="184"/>
      <c r="AC35" s="185"/>
      <c r="AD35" s="186"/>
      <c r="AE35" s="187"/>
      <c r="AF35" s="187"/>
      <c r="AG35" s="184"/>
      <c r="AH35" s="232"/>
      <c r="AI35" s="187"/>
    </row>
    <row r="36" spans="1:72" s="17" customFormat="1" ht="7.5" customHeight="1" outlineLevel="1" thickTop="1">
      <c r="A36"/>
      <c r="B36" s="200"/>
      <c r="C36" s="39"/>
      <c r="D36" s="39"/>
      <c r="E36" s="40"/>
      <c r="F36" s="26"/>
      <c r="G36" s="25"/>
      <c r="H36" s="25"/>
      <c r="I36" s="25"/>
      <c r="J36" s="25"/>
      <c r="K36" s="169"/>
      <c r="L36" s="169"/>
      <c r="M36" s="170"/>
      <c r="N36" s="170"/>
      <c r="O36" s="25"/>
      <c r="P36" s="227"/>
      <c r="Q36" s="227"/>
      <c r="R36" s="167"/>
      <c r="S36" s="167"/>
      <c r="T36" s="200"/>
      <c r="U36" s="39"/>
      <c r="V36" s="39"/>
      <c r="W36" s="40"/>
      <c r="X36" s="26"/>
      <c r="Y36" s="25"/>
      <c r="Z36" s="25"/>
      <c r="AA36" s="25"/>
      <c r="AB36" s="25"/>
      <c r="AC36" s="169"/>
      <c r="AD36" s="169"/>
      <c r="AE36" s="170"/>
      <c r="AF36" s="170"/>
      <c r="AG36" s="25"/>
      <c r="AH36" s="38"/>
      <c r="AI36" s="227"/>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row>
    <row r="37" spans="1:72" s="17" customFormat="1" ht="24.75" customHeight="1" outlineLevel="1">
      <c r="A37"/>
      <c r="B37" s="163">
        <f>RANK(Q44,$Q:$Q)</f>
        <v>4</v>
      </c>
      <c r="C37" s="178" t="str">
        <f>Tabelle!C7</f>
        <v>Delphin München 1</v>
      </c>
      <c r="D37" s="178"/>
      <c r="E37" s="179" t="s">
        <v>46</v>
      </c>
      <c r="F37" s="180" t="s">
        <v>47</v>
      </c>
      <c r="G37" s="180" t="s">
        <v>49</v>
      </c>
      <c r="H37" s="180" t="s">
        <v>219</v>
      </c>
      <c r="I37" s="180"/>
      <c r="J37" s="180" t="s">
        <v>53</v>
      </c>
      <c r="K37" s="182"/>
      <c r="L37" s="180" t="s">
        <v>46</v>
      </c>
      <c r="M37" s="181" t="s">
        <v>6</v>
      </c>
      <c r="N37" s="181"/>
      <c r="O37" s="180"/>
      <c r="P37" s="181"/>
      <c r="Q37" s="181"/>
      <c r="R37" s="117"/>
      <c r="S37" s="117"/>
      <c r="T37" s="163">
        <f>RANK(AI44,$AI:$AI)</f>
        <v>4</v>
      </c>
      <c r="U37" s="178" t="str">
        <f>Tabelle!L7</f>
        <v>Comet Nürnberg 1</v>
      </c>
      <c r="V37" s="178"/>
      <c r="W37" s="179" t="s">
        <v>46</v>
      </c>
      <c r="X37" s="180" t="s">
        <v>47</v>
      </c>
      <c r="Y37" s="180" t="s">
        <v>49</v>
      </c>
      <c r="Z37" s="180" t="s">
        <v>219</v>
      </c>
      <c r="AA37" s="180"/>
      <c r="AB37" s="180" t="s">
        <v>53</v>
      </c>
      <c r="AC37" s="182"/>
      <c r="AD37" s="180" t="s">
        <v>46</v>
      </c>
      <c r="AE37" s="181" t="s">
        <v>6</v>
      </c>
      <c r="AF37" s="181"/>
      <c r="AG37" s="180"/>
      <c r="AH37" s="231"/>
      <c r="AI37" s="181"/>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row>
    <row r="38" spans="2:35" s="183" customFormat="1" ht="15.75" outlineLevel="1">
      <c r="B38" s="206"/>
      <c r="C38" s="236" t="s">
        <v>343</v>
      </c>
      <c r="D38" s="346" t="s">
        <v>333</v>
      </c>
      <c r="E38" s="184">
        <v>1</v>
      </c>
      <c r="F38" s="184">
        <v>221</v>
      </c>
      <c r="G38" s="184">
        <v>145</v>
      </c>
      <c r="H38" s="184"/>
      <c r="I38" s="184"/>
      <c r="J38" s="184">
        <f>SUM(F38,G38,H38)</f>
        <v>366</v>
      </c>
      <c r="K38" s="185" t="s">
        <v>55</v>
      </c>
      <c r="L38" s="190">
        <f>COUNTIF(F38:G38,"&gt;0")</f>
        <v>2</v>
      </c>
      <c r="M38" s="187">
        <f>IF(COUNT(F38,G38)&gt;0,J38/COUNT(F38,G38),0)</f>
        <v>183</v>
      </c>
      <c r="N38" s="187"/>
      <c r="O38" s="184"/>
      <c r="P38" s="187"/>
      <c r="Q38" s="187"/>
      <c r="T38" s="206"/>
      <c r="U38" s="236" t="s">
        <v>294</v>
      </c>
      <c r="V38" s="346" t="s">
        <v>289</v>
      </c>
      <c r="W38" s="184">
        <v>1</v>
      </c>
      <c r="X38" s="184">
        <v>178</v>
      </c>
      <c r="Y38" s="184">
        <v>210</v>
      </c>
      <c r="Z38" s="184"/>
      <c r="AA38" s="184"/>
      <c r="AB38" s="184">
        <f>SUM(X38,Y38,Z38)</f>
        <v>388</v>
      </c>
      <c r="AC38" s="185" t="s">
        <v>55</v>
      </c>
      <c r="AD38" s="190">
        <f>COUNTIF(X38:Y38,"&gt;0")</f>
        <v>2</v>
      </c>
      <c r="AE38" s="187">
        <f>IF(COUNT(X38,Y38)&gt;0,AB38/COUNT(X38,Y38),0)</f>
        <v>194</v>
      </c>
      <c r="AF38" s="187"/>
      <c r="AG38" s="184"/>
      <c r="AH38" s="232"/>
      <c r="AI38" s="187"/>
    </row>
    <row r="39" spans="2:35" s="183" customFormat="1" ht="15" customHeight="1" outlineLevel="1">
      <c r="B39" s="191"/>
      <c r="C39" s="236" t="s">
        <v>342</v>
      </c>
      <c r="D39" s="346" t="s">
        <v>339</v>
      </c>
      <c r="E39" s="184">
        <v>2</v>
      </c>
      <c r="F39" s="184"/>
      <c r="G39" s="184"/>
      <c r="H39" s="184"/>
      <c r="I39" s="184"/>
      <c r="J39" s="184">
        <f>SUM(F39,G39,H39)</f>
        <v>0</v>
      </c>
      <c r="K39" s="185" t="s">
        <v>55</v>
      </c>
      <c r="L39" s="190">
        <f>COUNTIF(F39:G39,"&gt;0")</f>
        <v>0</v>
      </c>
      <c r="M39" s="187">
        <f>IF(COUNT(F39,G39)&gt;0,J39/COUNT(F39,G39),0)</f>
        <v>0</v>
      </c>
      <c r="N39" s="187"/>
      <c r="O39" s="184"/>
      <c r="P39" s="187"/>
      <c r="Q39" s="187"/>
      <c r="T39" s="191"/>
      <c r="U39" s="236" t="s">
        <v>298</v>
      </c>
      <c r="V39" s="346" t="s">
        <v>293</v>
      </c>
      <c r="W39" s="184">
        <v>2</v>
      </c>
      <c r="X39" s="184">
        <v>166</v>
      </c>
      <c r="Y39" s="184">
        <v>151</v>
      </c>
      <c r="Z39" s="184"/>
      <c r="AA39" s="184"/>
      <c r="AB39" s="184">
        <f>SUM(X39,Y39,Z39)</f>
        <v>317</v>
      </c>
      <c r="AC39" s="185" t="s">
        <v>55</v>
      </c>
      <c r="AD39" s="190">
        <f>COUNTIF(X39:Y39,"&gt;0")</f>
        <v>2</v>
      </c>
      <c r="AE39" s="187">
        <f>IF(COUNT(X39,Y39)&gt;0,AB39/COUNT(X39,Y39),0)</f>
        <v>158.5</v>
      </c>
      <c r="AF39" s="187"/>
      <c r="AG39" s="184"/>
      <c r="AH39" s="232"/>
      <c r="AI39" s="187"/>
    </row>
    <row r="40" spans="2:35" s="183" customFormat="1" ht="15" customHeight="1" outlineLevel="1">
      <c r="B40" s="191"/>
      <c r="C40" s="236" t="s">
        <v>344</v>
      </c>
      <c r="D40" s="346" t="s">
        <v>340</v>
      </c>
      <c r="E40" s="184">
        <v>3</v>
      </c>
      <c r="F40" s="184">
        <v>179</v>
      </c>
      <c r="G40" s="184">
        <v>221</v>
      </c>
      <c r="H40" s="184"/>
      <c r="I40" s="184"/>
      <c r="J40" s="184">
        <f>SUM(F40,G40,H40)</f>
        <v>400</v>
      </c>
      <c r="K40" s="185" t="s">
        <v>55</v>
      </c>
      <c r="L40" s="190">
        <f>COUNTIF(F40:G40,"&gt;0")</f>
        <v>2</v>
      </c>
      <c r="M40" s="187">
        <f>IF(COUNT(F40,G40)&gt;0,J40/COUNT(F40,G40),0)</f>
        <v>200</v>
      </c>
      <c r="N40" s="187"/>
      <c r="O40" s="184"/>
      <c r="P40" s="187"/>
      <c r="Q40" s="187"/>
      <c r="T40" s="191"/>
      <c r="U40" s="236" t="s">
        <v>383</v>
      </c>
      <c r="V40" s="346" t="s">
        <v>385</v>
      </c>
      <c r="W40" s="184">
        <v>3</v>
      </c>
      <c r="X40" s="184">
        <v>160</v>
      </c>
      <c r="Y40" s="184">
        <v>225</v>
      </c>
      <c r="Z40" s="184"/>
      <c r="AA40" s="184"/>
      <c r="AB40" s="184">
        <f>SUM(X40,Y40,Z40)</f>
        <v>385</v>
      </c>
      <c r="AC40" s="185" t="s">
        <v>55</v>
      </c>
      <c r="AD40" s="190">
        <f>COUNTIF(X40:Y40,"&gt;0")</f>
        <v>2</v>
      </c>
      <c r="AE40" s="187">
        <f>IF(COUNT(X40,Y40)&gt;0,AB40/COUNT(X40,Y40),0)</f>
        <v>192.5</v>
      </c>
      <c r="AF40" s="187"/>
      <c r="AG40" s="184"/>
      <c r="AH40" s="232"/>
      <c r="AI40" s="187"/>
    </row>
    <row r="41" spans="2:46" s="183" customFormat="1" ht="15" customHeight="1" outlineLevel="1">
      <c r="B41" s="191"/>
      <c r="C41" s="236" t="s">
        <v>341</v>
      </c>
      <c r="D41" s="346" t="s">
        <v>338</v>
      </c>
      <c r="E41" s="184">
        <v>4</v>
      </c>
      <c r="F41" s="184">
        <v>170</v>
      </c>
      <c r="G41" s="184">
        <v>219</v>
      </c>
      <c r="H41" s="184"/>
      <c r="I41" s="184"/>
      <c r="J41" s="184">
        <f>SUM(F41,G41,H41)</f>
        <v>389</v>
      </c>
      <c r="K41" s="185" t="s">
        <v>55</v>
      </c>
      <c r="L41" s="190">
        <f>COUNTIF(F41:G41,"&gt;0")</f>
        <v>2</v>
      </c>
      <c r="M41" s="187">
        <f>IF(COUNT(F41,G41)&gt;0,J41/COUNT(F41,G41),0)</f>
        <v>194.5</v>
      </c>
      <c r="N41" s="187"/>
      <c r="O41" s="184"/>
      <c r="P41" s="187"/>
      <c r="Q41" s="187"/>
      <c r="T41" s="191"/>
      <c r="U41" s="12"/>
      <c r="V41" s="12"/>
      <c r="W41" s="184">
        <v>4</v>
      </c>
      <c r="X41" s="184"/>
      <c r="Y41" s="184"/>
      <c r="Z41" s="184"/>
      <c r="AA41" s="184"/>
      <c r="AB41" s="184">
        <f>SUM(X41,Y41,Z41)</f>
        <v>0</v>
      </c>
      <c r="AC41" s="185" t="s">
        <v>55</v>
      </c>
      <c r="AD41" s="190">
        <f>COUNTIF(X41:Y41,"&gt;0")</f>
        <v>0</v>
      </c>
      <c r="AE41" s="187">
        <f>IF(COUNT(X41,Y41)&gt;0,AB41/COUNT(X41,Y41),0)</f>
        <v>0</v>
      </c>
      <c r="AF41" s="187"/>
      <c r="AG41" s="184"/>
      <c r="AH41" s="232"/>
      <c r="AI41" s="187"/>
      <c r="AJ41" s="167"/>
      <c r="AK41" s="167"/>
      <c r="AL41" s="17"/>
      <c r="AM41" s="17"/>
      <c r="AN41" s="17"/>
      <c r="AO41" s="17"/>
      <c r="AP41" s="17"/>
      <c r="AQ41" s="17"/>
      <c r="AR41" s="17"/>
      <c r="AS41" s="17"/>
      <c r="AT41" s="17"/>
    </row>
    <row r="42" spans="2:46" s="183" customFormat="1" ht="15" customHeight="1" outlineLevel="1">
      <c r="B42" s="191"/>
      <c r="C42" s="188"/>
      <c r="D42" s="188"/>
      <c r="E42" s="184">
        <v>5</v>
      </c>
      <c r="F42" s="184"/>
      <c r="G42" s="184"/>
      <c r="H42" s="184"/>
      <c r="I42" s="184"/>
      <c r="J42" s="184">
        <f>SUM(F42,G42,H42)</f>
        <v>0</v>
      </c>
      <c r="K42" s="185" t="s">
        <v>55</v>
      </c>
      <c r="L42" s="190">
        <f>COUNTIF(F42:G42,"&gt;0")</f>
        <v>0</v>
      </c>
      <c r="M42" s="187">
        <f>IF(COUNT(F42,G42)&gt;0,J42/COUNT(F42,G42),0)</f>
        <v>0</v>
      </c>
      <c r="N42" s="187"/>
      <c r="O42" s="184"/>
      <c r="P42" s="187"/>
      <c r="Q42" s="187"/>
      <c r="T42" s="191"/>
      <c r="U42" s="188"/>
      <c r="V42" s="188"/>
      <c r="W42" s="184">
        <v>5</v>
      </c>
      <c r="X42" s="184"/>
      <c r="Y42" s="184"/>
      <c r="Z42" s="184"/>
      <c r="AA42" s="184"/>
      <c r="AB42" s="184">
        <f>SUM(X42,Y42,Z42)</f>
        <v>0</v>
      </c>
      <c r="AC42" s="185" t="s">
        <v>55</v>
      </c>
      <c r="AD42" s="190">
        <f>COUNTIF(X42:Y42,"&gt;0")</f>
        <v>0</v>
      </c>
      <c r="AE42" s="187">
        <f>IF(COUNT(X42,Y42)&gt;0,AB42/COUNT(X42,Y42),0)</f>
        <v>0</v>
      </c>
      <c r="AF42" s="187"/>
      <c r="AG42" s="184"/>
      <c r="AH42" s="232"/>
      <c r="AI42" s="187"/>
      <c r="AJ42" s="167"/>
      <c r="AK42" s="167"/>
      <c r="AL42" s="17"/>
      <c r="AM42" s="17"/>
      <c r="AN42" s="17"/>
      <c r="AO42" s="17"/>
      <c r="AP42" s="17"/>
      <c r="AQ42" s="17"/>
      <c r="AR42" s="17"/>
      <c r="AS42" s="17"/>
      <c r="AT42" s="17"/>
    </row>
    <row r="43" spans="2:46" s="183" customFormat="1" ht="7.5" customHeight="1" outlineLevel="1">
      <c r="B43" s="191"/>
      <c r="C43" s="188"/>
      <c r="D43" s="188"/>
      <c r="E43" s="184"/>
      <c r="F43" s="184"/>
      <c r="G43" s="184"/>
      <c r="H43" s="184"/>
      <c r="I43" s="184"/>
      <c r="J43" s="184"/>
      <c r="K43" s="185"/>
      <c r="L43" s="186"/>
      <c r="M43" s="187"/>
      <c r="N43" s="291"/>
      <c r="O43" s="184"/>
      <c r="P43" s="187"/>
      <c r="Q43" s="187"/>
      <c r="T43" s="191"/>
      <c r="U43" s="188"/>
      <c r="V43" s="188"/>
      <c r="W43" s="184"/>
      <c r="X43" s="184"/>
      <c r="Y43" s="184"/>
      <c r="Z43" s="184"/>
      <c r="AA43" s="184"/>
      <c r="AB43" s="184"/>
      <c r="AC43" s="185"/>
      <c r="AD43" s="186"/>
      <c r="AE43" s="187"/>
      <c r="AF43" s="291"/>
      <c r="AG43" s="184"/>
      <c r="AH43" s="232"/>
      <c r="AI43" s="187"/>
      <c r="AJ43" s="117"/>
      <c r="AK43" s="117"/>
      <c r="AL43" s="17"/>
      <c r="AM43" s="17"/>
      <c r="AN43" s="17"/>
      <c r="AO43" s="17"/>
      <c r="AP43" s="17"/>
      <c r="AQ43" s="17"/>
      <c r="AR43" s="17"/>
      <c r="AS43" s="17"/>
      <c r="AT43" s="17"/>
    </row>
    <row r="44" spans="2:72" s="183" customFormat="1" ht="15" customHeight="1" outlineLevel="1">
      <c r="B44" s="191"/>
      <c r="C44" s="215"/>
      <c r="D44" s="215"/>
      <c r="E44" s="184"/>
      <c r="F44" s="193">
        <f>SUM(F38:F42)</f>
        <v>570</v>
      </c>
      <c r="G44" s="193">
        <f>SUM(G38:G42)</f>
        <v>585</v>
      </c>
      <c r="H44" s="193"/>
      <c r="I44" s="193"/>
      <c r="K44" s="185"/>
      <c r="L44" s="194">
        <f>SUM(L38:L42)</f>
        <v>6</v>
      </c>
      <c r="M44" s="195">
        <f>IF(COUNT(F38:G42)&gt;0,N44/COUNT(F38:G42),0)</f>
        <v>192.5</v>
      </c>
      <c r="N44" s="278">
        <f>SUM(J38:J42)</f>
        <v>1155</v>
      </c>
      <c r="O44" s="193"/>
      <c r="P44" s="228">
        <f>Tabelle!F7</f>
        <v>3999</v>
      </c>
      <c r="Q44" s="195">
        <f>Tabelle!G7</f>
        <v>21.5</v>
      </c>
      <c r="T44" s="191"/>
      <c r="U44" s="215"/>
      <c r="V44" s="215"/>
      <c r="W44" s="184"/>
      <c r="X44" s="193">
        <f>SUM(X38:X42)</f>
        <v>504</v>
      </c>
      <c r="Y44" s="193">
        <f>SUM(Y38:Y42)</f>
        <v>586</v>
      </c>
      <c r="Z44" s="193"/>
      <c r="AA44" s="193"/>
      <c r="AC44" s="185"/>
      <c r="AD44" s="194">
        <f>SUM(AD38:AD42)</f>
        <v>6</v>
      </c>
      <c r="AE44" s="195">
        <f>IF(COUNT(X38:Y42)&gt;0,AF44/COUNT(X38:Y42),0)</f>
        <v>181.66666666666666</v>
      </c>
      <c r="AF44" s="278">
        <f>SUM(AB38:AB42)</f>
        <v>1090</v>
      </c>
      <c r="AG44" s="193"/>
      <c r="AH44" s="233">
        <f>Tabelle!O7</f>
        <v>3837</v>
      </c>
      <c r="AI44" s="195">
        <f>Tabelle!P7</f>
        <v>22</v>
      </c>
      <c r="AJ44" s="183">
        <f>SUM(N44,P44)</f>
        <v>5154</v>
      </c>
      <c r="AK44" s="295">
        <f>SUM(AF44,AH44)</f>
        <v>4927</v>
      </c>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row>
    <row r="45" spans="2:35" s="183" customFormat="1" ht="15" customHeight="1" thickBot="1">
      <c r="B45" s="191"/>
      <c r="C45" s="215"/>
      <c r="D45" s="215"/>
      <c r="E45" s="184"/>
      <c r="F45" s="184"/>
      <c r="G45" s="184"/>
      <c r="H45" s="184"/>
      <c r="I45" s="184"/>
      <c r="J45" s="184"/>
      <c r="K45" s="185"/>
      <c r="L45" s="186"/>
      <c r="M45" s="187"/>
      <c r="N45" s="187"/>
      <c r="O45" s="184"/>
      <c r="P45" s="187"/>
      <c r="Q45" s="187"/>
      <c r="T45" s="191"/>
      <c r="U45" s="215"/>
      <c r="V45" s="215"/>
      <c r="W45" s="184"/>
      <c r="X45" s="184"/>
      <c r="Y45" s="184"/>
      <c r="Z45" s="184"/>
      <c r="AA45" s="184"/>
      <c r="AB45" s="184"/>
      <c r="AC45" s="185"/>
      <c r="AD45" s="186"/>
      <c r="AE45" s="187"/>
      <c r="AF45" s="187"/>
      <c r="AG45" s="184"/>
      <c r="AH45" s="232"/>
      <c r="AI45" s="187"/>
    </row>
    <row r="46" spans="1:72" s="17" customFormat="1" ht="7.5" customHeight="1" outlineLevel="1" thickTop="1">
      <c r="A46"/>
      <c r="B46" s="200"/>
      <c r="C46" s="39"/>
      <c r="D46" s="39"/>
      <c r="E46" s="40"/>
      <c r="F46" s="26"/>
      <c r="G46" s="25"/>
      <c r="H46" s="25"/>
      <c r="I46" s="25"/>
      <c r="J46" s="25"/>
      <c r="K46" s="169"/>
      <c r="L46" s="169"/>
      <c r="M46" s="170"/>
      <c r="N46" s="170"/>
      <c r="O46" s="25"/>
      <c r="P46" s="227"/>
      <c r="Q46" s="227"/>
      <c r="R46" s="167"/>
      <c r="S46" s="167"/>
      <c r="T46" s="200"/>
      <c r="U46" s="39"/>
      <c r="V46" s="39"/>
      <c r="W46" s="40"/>
      <c r="X46" s="26"/>
      <c r="Y46" s="25"/>
      <c r="Z46" s="25"/>
      <c r="AA46" s="25"/>
      <c r="AB46" s="25"/>
      <c r="AC46" s="169"/>
      <c r="AD46" s="169"/>
      <c r="AE46" s="170"/>
      <c r="AF46" s="170"/>
      <c r="AG46" s="25"/>
      <c r="AH46" s="38"/>
      <c r="AI46" s="227"/>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row>
    <row r="47" spans="1:72" s="17" customFormat="1" ht="24.75" customHeight="1" outlineLevel="1">
      <c r="A47"/>
      <c r="B47" s="163">
        <f>RANK(Q54,$Q:$Q)</f>
        <v>5</v>
      </c>
      <c r="C47" s="178" t="str">
        <f>Tabelle!C8</f>
        <v>Delphin München 2</v>
      </c>
      <c r="D47" s="178"/>
      <c r="E47" s="179" t="s">
        <v>46</v>
      </c>
      <c r="F47" s="180" t="s">
        <v>47</v>
      </c>
      <c r="G47" s="180" t="s">
        <v>49</v>
      </c>
      <c r="H47" s="180" t="s">
        <v>219</v>
      </c>
      <c r="I47" s="180"/>
      <c r="J47" s="180" t="s">
        <v>53</v>
      </c>
      <c r="K47" s="182"/>
      <c r="L47" s="180" t="s">
        <v>46</v>
      </c>
      <c r="M47" s="181" t="s">
        <v>6</v>
      </c>
      <c r="N47" s="181"/>
      <c r="O47" s="180"/>
      <c r="P47" s="181"/>
      <c r="Q47" s="181"/>
      <c r="R47" s="117"/>
      <c r="S47" s="117"/>
      <c r="T47" s="163">
        <f>RANK(AI54,$AI:$AI)</f>
        <v>5</v>
      </c>
      <c r="U47" s="178" t="str">
        <f>Tabelle!L8</f>
        <v>Highroller Rosenheim 2</v>
      </c>
      <c r="V47" s="178"/>
      <c r="W47" s="179" t="s">
        <v>46</v>
      </c>
      <c r="X47" s="180" t="s">
        <v>47</v>
      </c>
      <c r="Y47" s="180" t="s">
        <v>49</v>
      </c>
      <c r="Z47" s="180" t="s">
        <v>219</v>
      </c>
      <c r="AA47" s="180"/>
      <c r="AB47" s="180" t="s">
        <v>53</v>
      </c>
      <c r="AC47" s="182"/>
      <c r="AD47" s="180" t="s">
        <v>46</v>
      </c>
      <c r="AE47" s="181" t="s">
        <v>6</v>
      </c>
      <c r="AF47" s="181"/>
      <c r="AG47" s="180"/>
      <c r="AH47" s="231"/>
      <c r="AI47" s="181"/>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row>
    <row r="48" spans="2:35" s="183" customFormat="1" ht="15.75" outlineLevel="1">
      <c r="B48" s="206"/>
      <c r="C48" s="236" t="s">
        <v>336</v>
      </c>
      <c r="D48" s="346" t="s">
        <v>333</v>
      </c>
      <c r="E48" s="184">
        <v>1</v>
      </c>
      <c r="F48" s="184">
        <v>186</v>
      </c>
      <c r="G48" s="184">
        <v>171</v>
      </c>
      <c r="H48" s="184"/>
      <c r="I48" s="184"/>
      <c r="J48" s="184">
        <f>SUM(F48,G48,H48)</f>
        <v>357</v>
      </c>
      <c r="K48" s="185" t="s">
        <v>55</v>
      </c>
      <c r="L48" s="190">
        <f>COUNTIF(F48:G48,"&gt;0")</f>
        <v>2</v>
      </c>
      <c r="M48" s="187">
        <f>IF(COUNT(F48,G48)&gt;0,J48/COUNT(F48,G48),0)</f>
        <v>178.5</v>
      </c>
      <c r="N48" s="187"/>
      <c r="O48" s="184"/>
      <c r="P48" s="187"/>
      <c r="Q48" s="187"/>
      <c r="T48" s="206"/>
      <c r="U48" s="236" t="s">
        <v>364</v>
      </c>
      <c r="V48" s="346" t="s">
        <v>359</v>
      </c>
      <c r="W48" s="184">
        <v>1</v>
      </c>
      <c r="X48" s="184">
        <v>162</v>
      </c>
      <c r="Y48" s="184">
        <v>186</v>
      </c>
      <c r="Z48" s="184"/>
      <c r="AA48" s="184"/>
      <c r="AB48" s="184">
        <f>SUM(X48,Y48,Z48)</f>
        <v>348</v>
      </c>
      <c r="AC48" s="185" t="s">
        <v>55</v>
      </c>
      <c r="AD48" s="190">
        <f>COUNTIF(X48:Y48,"&gt;0")</f>
        <v>2</v>
      </c>
      <c r="AE48" s="187">
        <f>IF(COUNT(X48,Y48)&gt;0,AB48/COUNT(X48,Y48),0)</f>
        <v>174</v>
      </c>
      <c r="AF48" s="187"/>
      <c r="AG48" s="184"/>
      <c r="AH48" s="232"/>
      <c r="AI48" s="187"/>
    </row>
    <row r="49" spans="2:35" s="183" customFormat="1" ht="15" customHeight="1" outlineLevel="1">
      <c r="B49" s="191"/>
      <c r="C49" s="236" t="s">
        <v>386</v>
      </c>
      <c r="D49" s="346" t="s">
        <v>334</v>
      </c>
      <c r="E49" s="184">
        <v>2</v>
      </c>
      <c r="F49" s="184">
        <v>199</v>
      </c>
      <c r="G49" s="184">
        <v>188</v>
      </c>
      <c r="H49" s="184"/>
      <c r="I49" s="184"/>
      <c r="J49" s="184">
        <f>SUM(F49,G49,H49)</f>
        <v>387</v>
      </c>
      <c r="K49" s="185" t="s">
        <v>55</v>
      </c>
      <c r="L49" s="190">
        <f>COUNTIF(F49:G49,"&gt;0")</f>
        <v>2</v>
      </c>
      <c r="M49" s="187">
        <f>IF(COUNT(F49,G49)&gt;0,J49/COUNT(F49,G49),0)</f>
        <v>193.5</v>
      </c>
      <c r="N49" s="187"/>
      <c r="O49" s="184"/>
      <c r="P49" s="187"/>
      <c r="Q49" s="187"/>
      <c r="T49" s="191"/>
      <c r="U49" s="236" t="s">
        <v>362</v>
      </c>
      <c r="V49" s="346" t="s">
        <v>357</v>
      </c>
      <c r="W49" s="184">
        <v>2</v>
      </c>
      <c r="X49" s="184">
        <v>206</v>
      </c>
      <c r="Y49" s="184">
        <v>164</v>
      </c>
      <c r="Z49" s="184"/>
      <c r="AA49" s="184"/>
      <c r="AB49" s="184">
        <f>SUM(X49,Y49,Z49)</f>
        <v>370</v>
      </c>
      <c r="AC49" s="185" t="s">
        <v>55</v>
      </c>
      <c r="AD49" s="190">
        <f>COUNTIF(X49:Y49,"&gt;0")</f>
        <v>2</v>
      </c>
      <c r="AE49" s="187">
        <f>IF(COUNT(X49,Y49)&gt;0,AB49/COUNT(X49,Y49),0)</f>
        <v>185</v>
      </c>
      <c r="AF49" s="187"/>
      <c r="AG49" s="184"/>
      <c r="AH49" s="232"/>
      <c r="AI49" s="187"/>
    </row>
    <row r="50" spans="2:35" s="183" customFormat="1" ht="15" customHeight="1" outlineLevel="1">
      <c r="B50" s="191"/>
      <c r="C50" s="236" t="s">
        <v>337</v>
      </c>
      <c r="D50" s="346" t="s">
        <v>335</v>
      </c>
      <c r="E50" s="184">
        <v>3</v>
      </c>
      <c r="F50" s="184">
        <v>147</v>
      </c>
      <c r="G50" s="184">
        <v>157</v>
      </c>
      <c r="H50" s="184"/>
      <c r="I50" s="184"/>
      <c r="J50" s="184">
        <f>SUM(F50,G50,H50)</f>
        <v>304</v>
      </c>
      <c r="K50" s="185" t="s">
        <v>55</v>
      </c>
      <c r="L50" s="190">
        <f>COUNTIF(F50:G50,"&gt;0")</f>
        <v>2</v>
      </c>
      <c r="M50" s="187">
        <f>IF(COUNT(F50,G50)&gt;0,J50/COUNT(F50,G50),0)</f>
        <v>152</v>
      </c>
      <c r="N50" s="187"/>
      <c r="O50" s="184"/>
      <c r="P50" s="187"/>
      <c r="Q50" s="187"/>
      <c r="T50" s="191"/>
      <c r="U50" s="236" t="s">
        <v>360</v>
      </c>
      <c r="V50" s="346" t="s">
        <v>355</v>
      </c>
      <c r="W50" s="184">
        <v>3</v>
      </c>
      <c r="X50" s="184">
        <v>145</v>
      </c>
      <c r="Y50" s="184">
        <v>177</v>
      </c>
      <c r="Z50" s="184"/>
      <c r="AA50" s="184"/>
      <c r="AB50" s="184">
        <f>SUM(X50,Y50,Z50)</f>
        <v>322</v>
      </c>
      <c r="AC50" s="185" t="s">
        <v>55</v>
      </c>
      <c r="AD50" s="190">
        <f>COUNTIF(X50:Y50,"&gt;0")</f>
        <v>2</v>
      </c>
      <c r="AE50" s="187">
        <f>IF(COUNT(X50,Y50)&gt;0,AB50/COUNT(X50,Y50),0)</f>
        <v>161</v>
      </c>
      <c r="AF50" s="187"/>
      <c r="AG50" s="184"/>
      <c r="AH50" s="232"/>
      <c r="AI50" s="187"/>
    </row>
    <row r="51" spans="2:46" s="183" customFormat="1" ht="15" customHeight="1" outlineLevel="1">
      <c r="B51" s="191"/>
      <c r="C51" s="12"/>
      <c r="D51" s="238"/>
      <c r="E51" s="184">
        <v>4</v>
      </c>
      <c r="F51" s="184"/>
      <c r="G51" s="184"/>
      <c r="H51" s="184"/>
      <c r="I51" s="184"/>
      <c r="J51" s="184">
        <f>SUM(F51,G51,H51)</f>
        <v>0</v>
      </c>
      <c r="K51" s="185" t="s">
        <v>55</v>
      </c>
      <c r="L51" s="190">
        <f>COUNTIF(F51:G51,"&gt;0")</f>
        <v>0</v>
      </c>
      <c r="M51" s="187">
        <f>IF(COUNT(F51,G51)&gt;0,J51/COUNT(F51,G51),0)</f>
        <v>0</v>
      </c>
      <c r="N51" s="187"/>
      <c r="O51" s="184"/>
      <c r="P51" s="187"/>
      <c r="Q51" s="187"/>
      <c r="T51" s="191"/>
      <c r="U51" s="12"/>
      <c r="V51" s="238"/>
      <c r="W51" s="184">
        <v>4</v>
      </c>
      <c r="X51" s="184"/>
      <c r="Y51" s="184"/>
      <c r="Z51" s="184"/>
      <c r="AA51" s="184"/>
      <c r="AB51" s="184">
        <f>SUM(X51,Y51,Z51)</f>
        <v>0</v>
      </c>
      <c r="AC51" s="185" t="s">
        <v>55</v>
      </c>
      <c r="AD51" s="190">
        <f>COUNTIF(X51:Y51,"&gt;0")</f>
        <v>0</v>
      </c>
      <c r="AE51" s="187">
        <f>IF(COUNT(X51,Y51)&gt;0,AB51/COUNT(X51,Y51),0)</f>
        <v>0</v>
      </c>
      <c r="AF51" s="187"/>
      <c r="AG51" s="184"/>
      <c r="AH51" s="232"/>
      <c r="AI51" s="187"/>
      <c r="AJ51" s="167"/>
      <c r="AK51" s="167"/>
      <c r="AL51" s="17"/>
      <c r="AM51" s="17"/>
      <c r="AN51" s="17"/>
      <c r="AO51" s="17"/>
      <c r="AP51" s="17"/>
      <c r="AQ51" s="17"/>
      <c r="AR51" s="17"/>
      <c r="AS51" s="17"/>
      <c r="AT51" s="17"/>
    </row>
    <row r="52" spans="2:46" s="183" customFormat="1" ht="15" customHeight="1" outlineLevel="1">
      <c r="B52" s="191"/>
      <c r="C52" s="188"/>
      <c r="D52" s="188"/>
      <c r="E52" s="184">
        <v>5</v>
      </c>
      <c r="F52" s="184"/>
      <c r="G52" s="184"/>
      <c r="H52" s="184"/>
      <c r="I52" s="184"/>
      <c r="J52" s="184">
        <f>SUM(F52,G52,H52)</f>
        <v>0</v>
      </c>
      <c r="K52" s="185" t="s">
        <v>55</v>
      </c>
      <c r="L52" s="190">
        <f>COUNTIF(F52:G52,"&gt;0")</f>
        <v>0</v>
      </c>
      <c r="M52" s="187">
        <f>IF(COUNT(F52,G52)&gt;0,J52/COUNT(F52,G52),0)</f>
        <v>0</v>
      </c>
      <c r="N52" s="187"/>
      <c r="O52" s="184"/>
      <c r="P52" s="187"/>
      <c r="Q52" s="187"/>
      <c r="T52" s="191"/>
      <c r="U52" s="188"/>
      <c r="V52" s="188"/>
      <c r="W52" s="184">
        <v>5</v>
      </c>
      <c r="X52" s="184"/>
      <c r="Y52" s="184"/>
      <c r="Z52" s="184"/>
      <c r="AA52" s="184"/>
      <c r="AB52" s="184">
        <f>SUM(X52,Y52,Z52)</f>
        <v>0</v>
      </c>
      <c r="AC52" s="185" t="s">
        <v>55</v>
      </c>
      <c r="AD52" s="190">
        <f>COUNTIF(X52:Y52,"&gt;0")</f>
        <v>0</v>
      </c>
      <c r="AE52" s="187">
        <f>IF(COUNT(X52,Y52)&gt;0,AB52/COUNT(X52,Y52),0)</f>
        <v>0</v>
      </c>
      <c r="AF52" s="187"/>
      <c r="AG52" s="184"/>
      <c r="AH52" s="232"/>
      <c r="AI52" s="187"/>
      <c r="AJ52" s="167"/>
      <c r="AK52" s="167"/>
      <c r="AL52" s="17"/>
      <c r="AM52" s="17"/>
      <c r="AN52" s="17"/>
      <c r="AO52" s="17"/>
      <c r="AP52" s="17"/>
      <c r="AQ52" s="17"/>
      <c r="AR52" s="17"/>
      <c r="AS52" s="17"/>
      <c r="AT52" s="17"/>
    </row>
    <row r="53" spans="2:46" s="183" customFormat="1" ht="7.5" customHeight="1" outlineLevel="1">
      <c r="B53" s="191"/>
      <c r="C53" s="188"/>
      <c r="D53" s="188"/>
      <c r="E53" s="184"/>
      <c r="F53" s="184"/>
      <c r="G53" s="184"/>
      <c r="H53" s="184"/>
      <c r="I53" s="184"/>
      <c r="J53" s="184"/>
      <c r="K53" s="185"/>
      <c r="L53" s="186"/>
      <c r="M53" s="187"/>
      <c r="N53" s="291"/>
      <c r="O53" s="184"/>
      <c r="P53" s="187"/>
      <c r="Q53" s="187"/>
      <c r="T53" s="191"/>
      <c r="U53" s="188"/>
      <c r="V53" s="188"/>
      <c r="W53" s="184"/>
      <c r="X53" s="184"/>
      <c r="Y53" s="184"/>
      <c r="Z53" s="184"/>
      <c r="AA53" s="184"/>
      <c r="AB53" s="184"/>
      <c r="AC53" s="185"/>
      <c r="AD53" s="186"/>
      <c r="AE53" s="187"/>
      <c r="AF53" s="291"/>
      <c r="AG53" s="184"/>
      <c r="AH53" s="232"/>
      <c r="AI53" s="187"/>
      <c r="AJ53" s="117"/>
      <c r="AK53" s="117"/>
      <c r="AL53" s="17"/>
      <c r="AM53" s="17"/>
      <c r="AN53" s="17"/>
      <c r="AO53" s="17"/>
      <c r="AP53" s="17"/>
      <c r="AQ53" s="17"/>
      <c r="AR53" s="17"/>
      <c r="AS53" s="17"/>
      <c r="AT53" s="17"/>
    </row>
    <row r="54" spans="2:72" s="183" customFormat="1" ht="15" customHeight="1" outlineLevel="1">
      <c r="B54" s="191"/>
      <c r="C54" s="215"/>
      <c r="D54" s="215"/>
      <c r="E54" s="184"/>
      <c r="F54" s="193">
        <f>SUM(F48:F52)</f>
        <v>532</v>
      </c>
      <c r="G54" s="193">
        <f>SUM(G48:G52)</f>
        <v>516</v>
      </c>
      <c r="H54" s="193"/>
      <c r="I54" s="193"/>
      <c r="K54" s="185"/>
      <c r="L54" s="194">
        <f>SUM(L48:L52)</f>
        <v>6</v>
      </c>
      <c r="M54" s="195">
        <f>IF(COUNT(F48:G52)&gt;0,N54/COUNT(F48:G52),0)</f>
        <v>174.66666666666666</v>
      </c>
      <c r="N54" s="278">
        <f>SUM(J48:J52)</f>
        <v>1048</v>
      </c>
      <c r="O54" s="193"/>
      <c r="P54" s="228">
        <f>Tabelle!F8</f>
        <v>3970</v>
      </c>
      <c r="Q54" s="195">
        <f>Tabelle!G8</f>
        <v>18</v>
      </c>
      <c r="T54" s="191"/>
      <c r="U54" s="215"/>
      <c r="V54" s="215"/>
      <c r="W54" s="184"/>
      <c r="X54" s="193">
        <f>SUM(X48:X52)</f>
        <v>513</v>
      </c>
      <c r="Y54" s="193">
        <f>SUM(Y48:Y52)</f>
        <v>527</v>
      </c>
      <c r="Z54" s="193"/>
      <c r="AA54" s="193"/>
      <c r="AC54" s="185"/>
      <c r="AD54" s="194">
        <f>SUM(AD48:AD52)</f>
        <v>6</v>
      </c>
      <c r="AE54" s="195">
        <f>IF(COUNT(X48:Y52)&gt;0,AF54/COUNT(X48:Y52),0)</f>
        <v>173.33333333333334</v>
      </c>
      <c r="AF54" s="278">
        <f>SUM(AB48:AB52)</f>
        <v>1040</v>
      </c>
      <c r="AG54" s="193"/>
      <c r="AH54" s="233">
        <f>Tabelle!O8</f>
        <v>3764</v>
      </c>
      <c r="AI54" s="195">
        <f>Tabelle!P8</f>
        <v>17</v>
      </c>
      <c r="AJ54" s="183">
        <f>SUM(N54,P54)</f>
        <v>5018</v>
      </c>
      <c r="AK54" s="295">
        <f>SUM(AF54,AH54)</f>
        <v>4804</v>
      </c>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row>
    <row r="55" spans="2:35" s="183" customFormat="1" ht="15" customHeight="1" thickBot="1">
      <c r="B55" s="191"/>
      <c r="C55" s="215"/>
      <c r="D55" s="215"/>
      <c r="E55" s="184"/>
      <c r="F55" s="184"/>
      <c r="G55" s="184"/>
      <c r="H55" s="184"/>
      <c r="I55" s="184"/>
      <c r="J55" s="184"/>
      <c r="K55" s="185"/>
      <c r="L55" s="186"/>
      <c r="M55" s="187"/>
      <c r="N55" s="187"/>
      <c r="O55" s="184"/>
      <c r="P55" s="187"/>
      <c r="Q55" s="187"/>
      <c r="T55" s="191"/>
      <c r="U55" s="215"/>
      <c r="V55" s="215"/>
      <c r="W55" s="184"/>
      <c r="X55" s="184"/>
      <c r="Y55" s="184"/>
      <c r="Z55" s="184"/>
      <c r="AA55" s="184"/>
      <c r="AB55" s="184"/>
      <c r="AC55" s="185"/>
      <c r="AD55" s="186"/>
      <c r="AE55" s="187"/>
      <c r="AF55" s="187"/>
      <c r="AG55" s="184"/>
      <c r="AH55" s="232"/>
      <c r="AI55" s="187"/>
    </row>
    <row r="56" spans="1:72" s="17" customFormat="1" ht="7.5" customHeight="1" outlineLevel="1" thickTop="1">
      <c r="A56"/>
      <c r="B56" s="200"/>
      <c r="C56" s="39"/>
      <c r="D56" s="39"/>
      <c r="E56" s="40"/>
      <c r="F56" s="26"/>
      <c r="G56" s="25"/>
      <c r="H56" s="25"/>
      <c r="I56" s="25"/>
      <c r="J56" s="25"/>
      <c r="K56" s="169"/>
      <c r="L56" s="169"/>
      <c r="M56" s="170"/>
      <c r="N56" s="170"/>
      <c r="O56" s="25"/>
      <c r="P56" s="227"/>
      <c r="Q56" s="227"/>
      <c r="R56" s="167"/>
      <c r="S56" s="167"/>
      <c r="T56" s="200"/>
      <c r="U56" s="39"/>
      <c r="V56" s="39"/>
      <c r="W56" s="40"/>
      <c r="X56" s="26"/>
      <c r="Y56" s="25"/>
      <c r="Z56" s="25"/>
      <c r="AA56" s="25"/>
      <c r="AB56" s="25"/>
      <c r="AC56" s="169"/>
      <c r="AD56" s="169"/>
      <c r="AE56" s="170"/>
      <c r="AF56" s="170"/>
      <c r="AG56" s="25"/>
      <c r="AH56" s="38"/>
      <c r="AI56" s="227"/>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row>
    <row r="57" spans="1:72" s="17" customFormat="1" ht="24.75" customHeight="1" outlineLevel="1">
      <c r="A57"/>
      <c r="B57" s="163">
        <f>RANK(Q64,$Q:$Q)</f>
        <v>6</v>
      </c>
      <c r="C57" s="178" t="str">
        <f>Tabelle!C9</f>
        <v>Tiger Augsburg 2</v>
      </c>
      <c r="D57" s="178"/>
      <c r="E57" s="179" t="s">
        <v>46</v>
      </c>
      <c r="F57" s="180" t="s">
        <v>47</v>
      </c>
      <c r="G57" s="180" t="s">
        <v>49</v>
      </c>
      <c r="H57" s="180" t="s">
        <v>219</v>
      </c>
      <c r="I57" s="180"/>
      <c r="J57" s="180" t="s">
        <v>53</v>
      </c>
      <c r="K57" s="182"/>
      <c r="L57" s="180" t="s">
        <v>46</v>
      </c>
      <c r="M57" s="181" t="s">
        <v>6</v>
      </c>
      <c r="N57" s="181"/>
      <c r="O57" s="180"/>
      <c r="P57" s="181"/>
      <c r="Q57" s="181"/>
      <c r="R57" s="117"/>
      <c r="S57" s="117"/>
      <c r="T57" s="163">
        <f>RANK(AI64,$AI:$AI)</f>
        <v>6</v>
      </c>
      <c r="U57" s="178" t="str">
        <f>Tabelle!L9</f>
        <v>DJK Rimpar 1</v>
      </c>
      <c r="V57" s="178"/>
      <c r="W57" s="179" t="s">
        <v>46</v>
      </c>
      <c r="X57" s="180" t="s">
        <v>47</v>
      </c>
      <c r="Y57" s="180" t="s">
        <v>49</v>
      </c>
      <c r="Z57" s="180" t="s">
        <v>219</v>
      </c>
      <c r="AA57" s="180"/>
      <c r="AB57" s="180" t="s">
        <v>53</v>
      </c>
      <c r="AC57" s="182"/>
      <c r="AD57" s="180" t="s">
        <v>46</v>
      </c>
      <c r="AE57" s="181" t="s">
        <v>6</v>
      </c>
      <c r="AF57" s="181"/>
      <c r="AG57" s="180"/>
      <c r="AH57" s="231"/>
      <c r="AI57" s="181"/>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row>
    <row r="58" spans="2:35" s="183" customFormat="1" ht="15.75" outlineLevel="1">
      <c r="B58" s="206"/>
      <c r="C58" s="236" t="s">
        <v>314</v>
      </c>
      <c r="D58" s="346" t="s">
        <v>311</v>
      </c>
      <c r="E58" s="184">
        <v>1</v>
      </c>
      <c r="F58" s="184">
        <v>162</v>
      </c>
      <c r="G58" s="184">
        <v>190</v>
      </c>
      <c r="H58" s="184">
        <v>20</v>
      </c>
      <c r="I58" s="184"/>
      <c r="J58" s="184">
        <f>SUM(F58,G58,H58)</f>
        <v>372</v>
      </c>
      <c r="K58" s="185" t="s">
        <v>55</v>
      </c>
      <c r="L58" s="190">
        <f>COUNTIF(F58:G58,"&gt;0")</f>
        <v>2</v>
      </c>
      <c r="M58" s="187">
        <f>IF(COUNT(F58,G58)&gt;0,J58/COUNT(F58,G58),0)</f>
        <v>186</v>
      </c>
      <c r="N58" s="187"/>
      <c r="O58" s="184"/>
      <c r="P58" s="187"/>
      <c r="Q58" s="187"/>
      <c r="T58" s="206"/>
      <c r="U58" s="236" t="s">
        <v>277</v>
      </c>
      <c r="V58" s="346">
        <v>16301</v>
      </c>
      <c r="W58" s="184">
        <v>1</v>
      </c>
      <c r="X58" s="184">
        <v>237</v>
      </c>
      <c r="Y58" s="184">
        <v>213</v>
      </c>
      <c r="Z58" s="184"/>
      <c r="AA58" s="184"/>
      <c r="AB58" s="184">
        <f>SUM(X58,Y58,Z58)</f>
        <v>450</v>
      </c>
      <c r="AC58" s="185" t="s">
        <v>55</v>
      </c>
      <c r="AD58" s="190">
        <f>COUNTIF(X58:Y58,"&gt;0")</f>
        <v>2</v>
      </c>
      <c r="AE58" s="187">
        <f>IF(COUNT(X58,Y58)&gt;0,AB58/COUNT(X58,Y58),0)</f>
        <v>225</v>
      </c>
      <c r="AF58" s="187"/>
      <c r="AG58" s="184"/>
      <c r="AH58" s="232"/>
      <c r="AI58" s="187"/>
    </row>
    <row r="59" spans="2:35" s="183" customFormat="1" ht="15" customHeight="1" outlineLevel="1">
      <c r="B59" s="191"/>
      <c r="C59" s="236" t="s">
        <v>315</v>
      </c>
      <c r="D59" s="346" t="s">
        <v>312</v>
      </c>
      <c r="E59" s="184">
        <v>2</v>
      </c>
      <c r="F59" s="184">
        <v>210</v>
      </c>
      <c r="G59" s="184">
        <v>143</v>
      </c>
      <c r="H59" s="184">
        <v>20</v>
      </c>
      <c r="I59" s="184"/>
      <c r="J59" s="184">
        <f>SUM(F59,G59,H59)</f>
        <v>373</v>
      </c>
      <c r="K59" s="185" t="s">
        <v>55</v>
      </c>
      <c r="L59" s="190">
        <f>COUNTIF(F59:G59,"&gt;0")</f>
        <v>2</v>
      </c>
      <c r="M59" s="187">
        <f>IF(COUNT(F59,G59)&gt;0,J59/COUNT(F59,G59),0)</f>
        <v>186.5</v>
      </c>
      <c r="N59" s="187"/>
      <c r="O59" s="184"/>
      <c r="P59" s="187"/>
      <c r="Q59" s="187"/>
      <c r="T59" s="191"/>
      <c r="U59" s="236" t="s">
        <v>278</v>
      </c>
      <c r="V59" s="346">
        <v>16309</v>
      </c>
      <c r="W59" s="184">
        <v>2</v>
      </c>
      <c r="X59" s="184">
        <v>173</v>
      </c>
      <c r="Y59" s="184">
        <v>189</v>
      </c>
      <c r="Z59" s="184"/>
      <c r="AA59" s="184"/>
      <c r="AB59" s="184">
        <f>SUM(X59,Y59,Z59)</f>
        <v>362</v>
      </c>
      <c r="AC59" s="185" t="s">
        <v>55</v>
      </c>
      <c r="AD59" s="190">
        <f>COUNTIF(X59:Y59,"&gt;0")</f>
        <v>2</v>
      </c>
      <c r="AE59" s="187">
        <f>IF(COUNT(X59,Y59)&gt;0,AB59/COUNT(X59,Y59),0)</f>
        <v>181</v>
      </c>
      <c r="AF59" s="187"/>
      <c r="AG59" s="184"/>
      <c r="AH59" s="232"/>
      <c r="AI59" s="187"/>
    </row>
    <row r="60" spans="2:35" s="183" customFormat="1" ht="15" customHeight="1" outlineLevel="1">
      <c r="B60" s="191"/>
      <c r="C60" s="236" t="s">
        <v>313</v>
      </c>
      <c r="D60" s="346" t="s">
        <v>310</v>
      </c>
      <c r="E60" s="184">
        <v>3</v>
      </c>
      <c r="F60" s="184">
        <v>161</v>
      </c>
      <c r="G60" s="184">
        <v>204</v>
      </c>
      <c r="H60" s="184">
        <v>20</v>
      </c>
      <c r="I60" s="184"/>
      <c r="J60" s="184">
        <f>SUM(F60,G60,H60)</f>
        <v>385</v>
      </c>
      <c r="K60" s="185" t="s">
        <v>55</v>
      </c>
      <c r="L60" s="190">
        <f>COUNTIF(F60:G60,"&gt;0")</f>
        <v>2</v>
      </c>
      <c r="M60" s="187">
        <f>IF(COUNT(F60,G60)&gt;0,J60/COUNT(F60,G60),0)</f>
        <v>192.5</v>
      </c>
      <c r="N60" s="187"/>
      <c r="O60" s="184"/>
      <c r="P60" s="187"/>
      <c r="Q60" s="187"/>
      <c r="T60" s="191"/>
      <c r="U60" s="236" t="s">
        <v>276</v>
      </c>
      <c r="V60" s="346">
        <v>16308</v>
      </c>
      <c r="W60" s="184">
        <v>3</v>
      </c>
      <c r="X60" s="184">
        <v>264</v>
      </c>
      <c r="Y60" s="184">
        <v>156</v>
      </c>
      <c r="Z60" s="184"/>
      <c r="AA60" s="184"/>
      <c r="AB60" s="184">
        <f>SUM(X60,Y60,Z60)</f>
        <v>420</v>
      </c>
      <c r="AC60" s="185" t="s">
        <v>55</v>
      </c>
      <c r="AD60" s="190">
        <f>COUNTIF(X60:Y60,"&gt;0")</f>
        <v>2</v>
      </c>
      <c r="AE60" s="187">
        <f>IF(COUNT(X60,Y60)&gt;0,AB60/COUNT(X60,Y60),0)</f>
        <v>210</v>
      </c>
      <c r="AF60" s="187"/>
      <c r="AG60" s="184"/>
      <c r="AH60" s="232"/>
      <c r="AI60" s="187"/>
    </row>
    <row r="61" spans="2:46" s="183" customFormat="1" ht="15" customHeight="1" outlineLevel="1">
      <c r="B61" s="191"/>
      <c r="C61" s="12"/>
      <c r="D61" s="238"/>
      <c r="E61" s="184">
        <v>4</v>
      </c>
      <c r="F61" s="184"/>
      <c r="G61" s="184"/>
      <c r="H61" s="184"/>
      <c r="I61" s="184"/>
      <c r="J61" s="184">
        <f>SUM(F61,G61,H61)</f>
        <v>0</v>
      </c>
      <c r="K61" s="185" t="s">
        <v>55</v>
      </c>
      <c r="L61" s="190">
        <f>COUNTIF(F61:G61,"&gt;0")</f>
        <v>0</v>
      </c>
      <c r="M61" s="187">
        <f>IF(COUNT(F61,G61)&gt;0,J61/COUNT(F61,G61),0)</f>
        <v>0</v>
      </c>
      <c r="N61" s="187"/>
      <c r="O61" s="184"/>
      <c r="P61" s="187"/>
      <c r="Q61" s="187"/>
      <c r="T61" s="191"/>
      <c r="U61" s="12"/>
      <c r="V61" s="238"/>
      <c r="W61" s="184">
        <v>4</v>
      </c>
      <c r="X61" s="184"/>
      <c r="Y61" s="184"/>
      <c r="Z61" s="184"/>
      <c r="AA61" s="184"/>
      <c r="AB61" s="184">
        <f>SUM(X61,Y61,Z61)</f>
        <v>0</v>
      </c>
      <c r="AC61" s="185" t="s">
        <v>55</v>
      </c>
      <c r="AD61" s="190">
        <f>COUNTIF(X61:Y61,"&gt;0")</f>
        <v>0</v>
      </c>
      <c r="AE61" s="187">
        <f>IF(COUNT(X61,Y61)&gt;0,AB61/COUNT(X61,Y61),0)</f>
        <v>0</v>
      </c>
      <c r="AF61" s="187"/>
      <c r="AG61" s="184"/>
      <c r="AH61" s="232"/>
      <c r="AI61" s="187"/>
      <c r="AJ61" s="167"/>
      <c r="AK61" s="167"/>
      <c r="AL61" s="17"/>
      <c r="AM61" s="17"/>
      <c r="AN61" s="17"/>
      <c r="AO61" s="17"/>
      <c r="AP61" s="17"/>
      <c r="AQ61" s="17"/>
      <c r="AR61" s="17"/>
      <c r="AS61" s="17"/>
      <c r="AT61" s="17"/>
    </row>
    <row r="62" spans="2:46" s="183" customFormat="1" ht="15" customHeight="1" outlineLevel="1">
      <c r="B62" s="191"/>
      <c r="C62" s="188"/>
      <c r="D62" s="188"/>
      <c r="E62" s="184">
        <v>5</v>
      </c>
      <c r="F62" s="184"/>
      <c r="G62" s="184"/>
      <c r="H62" s="184"/>
      <c r="I62" s="184"/>
      <c r="J62" s="184">
        <f>SUM(F62,G62,H62)</f>
        <v>0</v>
      </c>
      <c r="K62" s="185" t="s">
        <v>55</v>
      </c>
      <c r="L62" s="190">
        <f>COUNTIF(F62:G62,"&gt;0")</f>
        <v>0</v>
      </c>
      <c r="M62" s="187">
        <f>IF(COUNT(F62,G62)&gt;0,J62/COUNT(F62,G62),0)</f>
        <v>0</v>
      </c>
      <c r="N62" s="187"/>
      <c r="O62" s="184"/>
      <c r="P62" s="187"/>
      <c r="Q62" s="187"/>
      <c r="T62" s="191"/>
      <c r="U62" s="188"/>
      <c r="V62" s="188"/>
      <c r="W62" s="184">
        <v>5</v>
      </c>
      <c r="X62" s="184"/>
      <c r="Y62" s="184"/>
      <c r="Z62" s="184"/>
      <c r="AA62" s="184"/>
      <c r="AB62" s="184">
        <f>SUM(X62,Y62,Z62)</f>
        <v>0</v>
      </c>
      <c r="AC62" s="185" t="s">
        <v>55</v>
      </c>
      <c r="AD62" s="190">
        <f>COUNTIF(X62:Y62,"&gt;0")</f>
        <v>0</v>
      </c>
      <c r="AE62" s="187">
        <f>IF(COUNT(X62,Y62)&gt;0,AB62/COUNT(X62,Y62),0)</f>
        <v>0</v>
      </c>
      <c r="AF62" s="187"/>
      <c r="AG62" s="184"/>
      <c r="AH62" s="232"/>
      <c r="AI62" s="187"/>
      <c r="AJ62" s="167"/>
      <c r="AK62" s="167"/>
      <c r="AL62" s="17"/>
      <c r="AM62" s="17"/>
      <c r="AN62" s="17"/>
      <c r="AO62" s="17"/>
      <c r="AP62" s="17"/>
      <c r="AQ62" s="17"/>
      <c r="AR62" s="17"/>
      <c r="AS62" s="17"/>
      <c r="AT62" s="17"/>
    </row>
    <row r="63" spans="2:46" s="183" customFormat="1" ht="7.5" customHeight="1" outlineLevel="1">
      <c r="B63" s="191"/>
      <c r="C63" s="188"/>
      <c r="D63" s="188"/>
      <c r="E63" s="184"/>
      <c r="F63" s="184"/>
      <c r="G63" s="184"/>
      <c r="H63" s="184"/>
      <c r="I63" s="184"/>
      <c r="J63" s="184"/>
      <c r="K63" s="185"/>
      <c r="L63" s="186"/>
      <c r="M63" s="187"/>
      <c r="N63" s="291"/>
      <c r="O63" s="184"/>
      <c r="P63" s="187"/>
      <c r="Q63" s="187"/>
      <c r="T63" s="191"/>
      <c r="U63" s="188"/>
      <c r="V63" s="188"/>
      <c r="W63" s="184"/>
      <c r="X63" s="184"/>
      <c r="Y63" s="184"/>
      <c r="Z63" s="184"/>
      <c r="AA63" s="184"/>
      <c r="AB63" s="184"/>
      <c r="AC63" s="185"/>
      <c r="AD63" s="186"/>
      <c r="AE63" s="187"/>
      <c r="AF63" s="291"/>
      <c r="AG63" s="184"/>
      <c r="AH63" s="232"/>
      <c r="AI63" s="187"/>
      <c r="AJ63" s="117"/>
      <c r="AK63" s="117"/>
      <c r="AL63" s="17"/>
      <c r="AM63" s="17"/>
      <c r="AN63" s="17"/>
      <c r="AO63" s="17"/>
      <c r="AP63" s="17"/>
      <c r="AQ63" s="17"/>
      <c r="AR63" s="17"/>
      <c r="AS63" s="17"/>
      <c r="AT63" s="17"/>
    </row>
    <row r="64" spans="2:72" s="183" customFormat="1" ht="15" customHeight="1" outlineLevel="1">
      <c r="B64" s="191"/>
      <c r="C64" s="215"/>
      <c r="D64" s="215"/>
      <c r="E64" s="184"/>
      <c r="F64" s="193">
        <f>SUM(F58:F62)</f>
        <v>533</v>
      </c>
      <c r="G64" s="193">
        <f>SUM(G58:G62)</f>
        <v>537</v>
      </c>
      <c r="H64" s="193"/>
      <c r="I64" s="193"/>
      <c r="K64" s="185"/>
      <c r="L64" s="194">
        <f>SUM(L58:L62)</f>
        <v>6</v>
      </c>
      <c r="M64" s="195">
        <f>IF(COUNT(F58:G62)&gt;0,N64/COUNT(F58:G62),0)</f>
        <v>188.33333333333334</v>
      </c>
      <c r="N64" s="278">
        <f>SUM(J58:J62)</f>
        <v>1130</v>
      </c>
      <c r="O64" s="193"/>
      <c r="P64" s="228">
        <f>Tabelle!F9</f>
        <v>3873</v>
      </c>
      <c r="Q64" s="195">
        <f>Tabelle!G9</f>
        <v>11.5</v>
      </c>
      <c r="T64" s="191"/>
      <c r="U64" s="215"/>
      <c r="V64" s="215"/>
      <c r="W64" s="184"/>
      <c r="X64" s="193">
        <f>SUM(X58:X62)</f>
        <v>674</v>
      </c>
      <c r="Y64" s="193">
        <f>SUM(Y58:Y62)</f>
        <v>558</v>
      </c>
      <c r="Z64" s="193"/>
      <c r="AA64" s="193"/>
      <c r="AC64" s="185"/>
      <c r="AD64" s="194">
        <f>SUM(AD58:AD62)</f>
        <v>6</v>
      </c>
      <c r="AE64" s="195">
        <f>IF(COUNT(X58:Y62)&gt;0,AF64/COUNT(X58:Y62),0)</f>
        <v>205.33333333333334</v>
      </c>
      <c r="AF64" s="278">
        <f>SUM(AB58:AB62)</f>
        <v>1232</v>
      </c>
      <c r="AG64" s="193"/>
      <c r="AH64" s="233">
        <f>Tabelle!O9</f>
        <v>3807</v>
      </c>
      <c r="AI64" s="195">
        <f>Tabelle!P9</f>
        <v>16</v>
      </c>
      <c r="AJ64" s="183">
        <f>SUM(N64,P64)</f>
        <v>5003</v>
      </c>
      <c r="AK64" s="295">
        <f>SUM(AF64,AH64)</f>
        <v>5039</v>
      </c>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row>
    <row r="65" spans="2:35" s="183" customFormat="1" ht="15" customHeight="1" thickBot="1">
      <c r="B65" s="191"/>
      <c r="C65" s="215"/>
      <c r="D65" s="215"/>
      <c r="E65" s="184"/>
      <c r="F65" s="184"/>
      <c r="G65" s="184"/>
      <c r="H65" s="184"/>
      <c r="I65" s="184"/>
      <c r="J65" s="184"/>
      <c r="K65" s="185"/>
      <c r="L65" s="186"/>
      <c r="M65" s="187"/>
      <c r="N65" s="187"/>
      <c r="O65" s="184"/>
      <c r="P65" s="187"/>
      <c r="Q65" s="187"/>
      <c r="T65" s="191"/>
      <c r="U65" s="215"/>
      <c r="V65" s="215"/>
      <c r="W65" s="184"/>
      <c r="X65" s="184"/>
      <c r="Y65" s="184"/>
      <c r="Z65" s="184"/>
      <c r="AA65" s="184"/>
      <c r="AB65" s="184"/>
      <c r="AC65" s="185"/>
      <c r="AD65" s="186"/>
      <c r="AE65" s="187"/>
      <c r="AF65" s="187"/>
      <c r="AG65" s="184"/>
      <c r="AH65" s="232"/>
      <c r="AI65" s="187"/>
    </row>
    <row r="66" spans="1:72" s="17" customFormat="1" ht="7.5" customHeight="1" outlineLevel="1" thickTop="1">
      <c r="A66"/>
      <c r="B66" s="200"/>
      <c r="C66" s="39"/>
      <c r="D66" s="39"/>
      <c r="E66" s="40"/>
      <c r="F66" s="26"/>
      <c r="G66" s="25"/>
      <c r="H66" s="25"/>
      <c r="I66" s="25"/>
      <c r="J66" s="25"/>
      <c r="K66" s="169"/>
      <c r="L66" s="169"/>
      <c r="M66" s="170"/>
      <c r="N66" s="170"/>
      <c r="O66" s="25"/>
      <c r="P66" s="227"/>
      <c r="Q66" s="227"/>
      <c r="R66" s="167"/>
      <c r="S66" s="167"/>
      <c r="T66" s="200"/>
      <c r="U66" s="39"/>
      <c r="V66" s="39"/>
      <c r="W66" s="40"/>
      <c r="X66" s="26"/>
      <c r="Y66" s="25"/>
      <c r="Z66" s="25"/>
      <c r="AA66" s="25"/>
      <c r="AB66" s="25"/>
      <c r="AC66" s="169"/>
      <c r="AD66" s="169"/>
      <c r="AE66" s="170"/>
      <c r="AF66" s="170"/>
      <c r="AG66" s="25"/>
      <c r="AH66" s="38"/>
      <c r="AI66" s="227"/>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row>
    <row r="67" spans="1:72" s="17" customFormat="1" ht="24.75" customHeight="1" outlineLevel="1">
      <c r="A67"/>
      <c r="B67" s="163">
        <f>RANK(Q74,$Q:$Q)</f>
        <v>7</v>
      </c>
      <c r="C67" s="178" t="str">
        <f>Tabelle!C10</f>
        <v>BSC Pfaffenhofen 1</v>
      </c>
      <c r="D67" s="178"/>
      <c r="E67" s="179" t="s">
        <v>46</v>
      </c>
      <c r="F67" s="180" t="s">
        <v>47</v>
      </c>
      <c r="G67" s="180" t="s">
        <v>49</v>
      </c>
      <c r="H67" s="180" t="s">
        <v>219</v>
      </c>
      <c r="I67" s="180"/>
      <c r="J67" s="180" t="s">
        <v>53</v>
      </c>
      <c r="K67" s="182"/>
      <c r="L67" s="180" t="s">
        <v>46</v>
      </c>
      <c r="M67" s="181" t="s">
        <v>6</v>
      </c>
      <c r="N67" s="181"/>
      <c r="O67" s="180"/>
      <c r="P67" s="181"/>
      <c r="Q67" s="181"/>
      <c r="R67" s="117"/>
      <c r="S67" s="117"/>
      <c r="T67" s="163">
        <f>RANK(AI74,$AI:$AI)</f>
        <v>7</v>
      </c>
      <c r="U67" s="178" t="str">
        <f>Tabelle!L10</f>
        <v>Schanzer Ingolstadt</v>
      </c>
      <c r="V67" s="178"/>
      <c r="W67" s="179" t="s">
        <v>46</v>
      </c>
      <c r="X67" s="180" t="s">
        <v>47</v>
      </c>
      <c r="Y67" s="180" t="s">
        <v>49</v>
      </c>
      <c r="Z67" s="180" t="s">
        <v>219</v>
      </c>
      <c r="AA67" s="180"/>
      <c r="AB67" s="180" t="s">
        <v>53</v>
      </c>
      <c r="AC67" s="182"/>
      <c r="AD67" s="180" t="s">
        <v>46</v>
      </c>
      <c r="AE67" s="181" t="s">
        <v>6</v>
      </c>
      <c r="AF67" s="181"/>
      <c r="AG67" s="180"/>
      <c r="AH67" s="231"/>
      <c r="AI67" s="181"/>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row>
    <row r="68" spans="2:35" s="183" customFormat="1" ht="15.75" outlineLevel="1">
      <c r="B68" s="206"/>
      <c r="C68" s="236" t="s">
        <v>307</v>
      </c>
      <c r="D68" s="346">
        <v>16323</v>
      </c>
      <c r="E68" s="184">
        <v>1</v>
      </c>
      <c r="F68" s="184">
        <v>178</v>
      </c>
      <c r="G68" s="184">
        <v>156</v>
      </c>
      <c r="H68" s="184"/>
      <c r="I68" s="184"/>
      <c r="J68" s="184">
        <f>SUM(F68,G68,H68)</f>
        <v>334</v>
      </c>
      <c r="K68" s="185" t="s">
        <v>55</v>
      </c>
      <c r="L68" s="190">
        <f>COUNTIF(F68:G68,"&gt;0")</f>
        <v>2</v>
      </c>
      <c r="M68" s="187">
        <f>IF(COUNT(F68,G68)&gt;0,J68/COUNT(F68,G68),0)</f>
        <v>167</v>
      </c>
      <c r="N68" s="187"/>
      <c r="O68" s="184"/>
      <c r="P68" s="187"/>
      <c r="Q68" s="187"/>
      <c r="T68" s="206"/>
      <c r="U68" s="236" t="s">
        <v>322</v>
      </c>
      <c r="V68" s="346" t="s">
        <v>317</v>
      </c>
      <c r="W68" s="184">
        <v>1</v>
      </c>
      <c r="X68" s="184">
        <v>156</v>
      </c>
      <c r="Y68" s="184">
        <v>188</v>
      </c>
      <c r="Z68" s="184"/>
      <c r="AA68" s="184"/>
      <c r="AB68" s="184">
        <f>SUM(X68,Y68,Z68)</f>
        <v>344</v>
      </c>
      <c r="AC68" s="185" t="s">
        <v>55</v>
      </c>
      <c r="AD68" s="190">
        <f>COUNTIF(X68:Y68,"&gt;0")</f>
        <v>2</v>
      </c>
      <c r="AE68" s="187">
        <f>IF(COUNT(X68,Y68)&gt;0,AB68/COUNT(X68,Y68),0)</f>
        <v>172</v>
      </c>
      <c r="AF68" s="187"/>
      <c r="AG68" s="184"/>
      <c r="AH68" s="232"/>
      <c r="AI68" s="187"/>
    </row>
    <row r="69" spans="2:35" s="183" customFormat="1" ht="15" customHeight="1" outlineLevel="1">
      <c r="B69" s="191"/>
      <c r="C69" s="236" t="s">
        <v>309</v>
      </c>
      <c r="D69" s="346">
        <v>16325</v>
      </c>
      <c r="E69" s="184">
        <v>2</v>
      </c>
      <c r="F69" s="184">
        <v>212</v>
      </c>
      <c r="G69" s="184">
        <v>186</v>
      </c>
      <c r="H69" s="184"/>
      <c r="I69" s="184"/>
      <c r="J69" s="184">
        <f>SUM(F69,G69,H69)</f>
        <v>398</v>
      </c>
      <c r="K69" s="185" t="s">
        <v>55</v>
      </c>
      <c r="L69" s="190">
        <f>COUNTIF(F69:G69,"&gt;0")</f>
        <v>2</v>
      </c>
      <c r="M69" s="187">
        <f>IF(COUNT(F69,G69)&gt;0,J69/COUNT(F69,G69),0)</f>
        <v>199</v>
      </c>
      <c r="N69" s="187"/>
      <c r="O69" s="184"/>
      <c r="P69" s="187"/>
      <c r="Q69" s="187"/>
      <c r="T69" s="191"/>
      <c r="U69" s="236" t="s">
        <v>324</v>
      </c>
      <c r="V69" s="346" t="s">
        <v>319</v>
      </c>
      <c r="W69" s="184">
        <v>2</v>
      </c>
      <c r="X69" s="184">
        <v>167</v>
      </c>
      <c r="Y69" s="184">
        <v>170</v>
      </c>
      <c r="Z69" s="184"/>
      <c r="AA69" s="184"/>
      <c r="AB69" s="184">
        <f>SUM(X69,Y69,Z69)</f>
        <v>337</v>
      </c>
      <c r="AC69" s="185" t="s">
        <v>55</v>
      </c>
      <c r="AD69" s="190">
        <f>COUNTIF(X69:Y69,"&gt;0")</f>
        <v>2</v>
      </c>
      <c r="AE69" s="187">
        <f>IF(COUNT(X69,Y69)&gt;0,AB69/COUNT(X69,Y69),0)</f>
        <v>168.5</v>
      </c>
      <c r="AF69" s="187"/>
      <c r="AG69" s="184"/>
      <c r="AH69" s="232"/>
      <c r="AI69" s="187"/>
    </row>
    <row r="70" spans="2:35" s="183" customFormat="1" ht="15" customHeight="1" outlineLevel="1">
      <c r="B70" s="191"/>
      <c r="C70" s="236" t="s">
        <v>308</v>
      </c>
      <c r="D70" s="346">
        <v>16336</v>
      </c>
      <c r="E70" s="184">
        <v>3</v>
      </c>
      <c r="F70" s="184">
        <v>190</v>
      </c>
      <c r="G70" s="184">
        <v>200</v>
      </c>
      <c r="H70" s="184"/>
      <c r="I70" s="184"/>
      <c r="J70" s="184">
        <f>SUM(F70,G70,H70)</f>
        <v>390</v>
      </c>
      <c r="K70" s="185" t="s">
        <v>55</v>
      </c>
      <c r="L70" s="190">
        <f>COUNTIF(F70:G70,"&gt;0")</f>
        <v>2</v>
      </c>
      <c r="M70" s="187">
        <f>IF(COUNT(F70,G70)&gt;0,J70/COUNT(F70,G70),0)</f>
        <v>195</v>
      </c>
      <c r="N70" s="187"/>
      <c r="O70" s="184"/>
      <c r="P70" s="187"/>
      <c r="Q70" s="187"/>
      <c r="T70" s="191"/>
      <c r="U70" s="236" t="s">
        <v>321</v>
      </c>
      <c r="V70" s="346" t="s">
        <v>316</v>
      </c>
      <c r="W70" s="184">
        <v>3</v>
      </c>
      <c r="X70" s="184">
        <v>154</v>
      </c>
      <c r="Y70" s="184">
        <v>237</v>
      </c>
      <c r="Z70" s="184"/>
      <c r="AA70" s="184"/>
      <c r="AB70" s="184">
        <f>SUM(X70,Y70,Z70)</f>
        <v>391</v>
      </c>
      <c r="AC70" s="185" t="s">
        <v>55</v>
      </c>
      <c r="AD70" s="190">
        <f>COUNTIF(X70:Y70,"&gt;0")</f>
        <v>2</v>
      </c>
      <c r="AE70" s="187">
        <f>IF(COUNT(X70,Y70)&gt;0,AB70/COUNT(X70,Y70),0)</f>
        <v>195.5</v>
      </c>
      <c r="AF70" s="187"/>
      <c r="AG70" s="184"/>
      <c r="AH70" s="232"/>
      <c r="AI70" s="187"/>
    </row>
    <row r="71" spans="2:46" s="183" customFormat="1" ht="15" customHeight="1" outlineLevel="1">
      <c r="B71" s="191"/>
      <c r="C71" s="12"/>
      <c r="D71" s="238"/>
      <c r="E71" s="184">
        <v>4</v>
      </c>
      <c r="F71" s="184"/>
      <c r="G71" s="184"/>
      <c r="H71" s="184"/>
      <c r="I71" s="184"/>
      <c r="J71" s="184">
        <f>SUM(F71,G71,H71)</f>
        <v>0</v>
      </c>
      <c r="K71" s="185" t="s">
        <v>55</v>
      </c>
      <c r="L71" s="190">
        <f>COUNTIF(F71:G71,"&gt;0")</f>
        <v>0</v>
      </c>
      <c r="M71" s="187">
        <f>IF(COUNT(F71,G71)&gt;0,J71/COUNT(F71,G71),0)</f>
        <v>0</v>
      </c>
      <c r="N71" s="187"/>
      <c r="O71" s="184"/>
      <c r="P71" s="187"/>
      <c r="Q71" s="187"/>
      <c r="T71" s="191"/>
      <c r="U71" s="12"/>
      <c r="V71" s="238"/>
      <c r="W71" s="184">
        <v>4</v>
      </c>
      <c r="X71" s="184"/>
      <c r="Y71" s="184"/>
      <c r="Z71" s="184"/>
      <c r="AA71" s="184"/>
      <c r="AB71" s="184">
        <f>SUM(X71,Y71,Z71)</f>
        <v>0</v>
      </c>
      <c r="AC71" s="185" t="s">
        <v>55</v>
      </c>
      <c r="AD71" s="190">
        <f>COUNTIF(X71:Y71,"&gt;0")</f>
        <v>0</v>
      </c>
      <c r="AE71" s="187">
        <f>IF(COUNT(X71,Y71)&gt;0,AB71/COUNT(X71,Y71),0)</f>
        <v>0</v>
      </c>
      <c r="AF71" s="187"/>
      <c r="AG71" s="184"/>
      <c r="AH71" s="232"/>
      <c r="AI71" s="187"/>
      <c r="AJ71" s="167"/>
      <c r="AK71" s="167"/>
      <c r="AL71" s="17"/>
      <c r="AM71" s="17"/>
      <c r="AN71" s="17"/>
      <c r="AO71" s="17"/>
      <c r="AP71" s="17"/>
      <c r="AQ71" s="17"/>
      <c r="AR71" s="17"/>
      <c r="AS71" s="17"/>
      <c r="AT71" s="17"/>
    </row>
    <row r="72" spans="2:46" s="183" customFormat="1" ht="15" customHeight="1" outlineLevel="1">
      <c r="B72" s="191"/>
      <c r="C72" s="188"/>
      <c r="D72" s="188"/>
      <c r="E72" s="184">
        <v>5</v>
      </c>
      <c r="F72" s="184"/>
      <c r="G72" s="184"/>
      <c r="H72" s="184"/>
      <c r="I72" s="184"/>
      <c r="J72" s="184">
        <f>SUM(F72,G72,H72)</f>
        <v>0</v>
      </c>
      <c r="K72" s="185" t="s">
        <v>55</v>
      </c>
      <c r="L72" s="190">
        <f>COUNTIF(F72:G72,"&gt;0")</f>
        <v>0</v>
      </c>
      <c r="M72" s="187">
        <f>IF(COUNT(F72,G72)&gt;0,J72/COUNT(F72,G72),0)</f>
        <v>0</v>
      </c>
      <c r="N72" s="187"/>
      <c r="O72" s="184"/>
      <c r="P72" s="187"/>
      <c r="Q72" s="187"/>
      <c r="T72" s="191"/>
      <c r="U72" s="188"/>
      <c r="V72" s="188"/>
      <c r="W72" s="184">
        <v>5</v>
      </c>
      <c r="X72" s="184"/>
      <c r="Y72" s="184"/>
      <c r="Z72" s="184"/>
      <c r="AA72" s="184"/>
      <c r="AB72" s="184">
        <f>SUM(X72,Y72,Z72)</f>
        <v>0</v>
      </c>
      <c r="AC72" s="185" t="s">
        <v>55</v>
      </c>
      <c r="AD72" s="190">
        <f>COUNTIF(X72:Y72,"&gt;0")</f>
        <v>0</v>
      </c>
      <c r="AE72" s="187">
        <f>IF(COUNT(X72,Y72)&gt;0,AB72/COUNT(X72,Y72),0)</f>
        <v>0</v>
      </c>
      <c r="AF72" s="187"/>
      <c r="AG72" s="184"/>
      <c r="AH72" s="232"/>
      <c r="AI72" s="187"/>
      <c r="AJ72" s="167"/>
      <c r="AK72" s="167"/>
      <c r="AL72" s="17"/>
      <c r="AM72" s="17"/>
      <c r="AN72" s="17"/>
      <c r="AO72" s="17"/>
      <c r="AP72" s="17"/>
      <c r="AQ72" s="17"/>
      <c r="AR72" s="17"/>
      <c r="AS72" s="17"/>
      <c r="AT72" s="17"/>
    </row>
    <row r="73" spans="2:46" s="183" customFormat="1" ht="7.5" customHeight="1" outlineLevel="1">
      <c r="B73" s="191"/>
      <c r="C73" s="188"/>
      <c r="D73" s="188"/>
      <c r="E73" s="184"/>
      <c r="F73" s="184"/>
      <c r="G73" s="184"/>
      <c r="H73" s="184"/>
      <c r="I73" s="184"/>
      <c r="J73" s="184"/>
      <c r="K73" s="185"/>
      <c r="L73" s="186"/>
      <c r="M73" s="187"/>
      <c r="N73" s="291"/>
      <c r="O73" s="184"/>
      <c r="P73" s="187"/>
      <c r="Q73" s="187"/>
      <c r="T73" s="191"/>
      <c r="U73" s="188"/>
      <c r="V73" s="188"/>
      <c r="W73" s="184"/>
      <c r="X73" s="184"/>
      <c r="Y73" s="184"/>
      <c r="Z73" s="184"/>
      <c r="AA73" s="184"/>
      <c r="AB73" s="184"/>
      <c r="AC73" s="185"/>
      <c r="AD73" s="186"/>
      <c r="AE73" s="187"/>
      <c r="AF73" s="291"/>
      <c r="AG73" s="184"/>
      <c r="AH73" s="232"/>
      <c r="AI73" s="187"/>
      <c r="AJ73" s="117"/>
      <c r="AK73" s="117"/>
      <c r="AL73" s="17"/>
      <c r="AM73" s="17"/>
      <c r="AN73" s="17"/>
      <c r="AO73" s="17"/>
      <c r="AP73" s="17"/>
      <c r="AQ73" s="17"/>
      <c r="AR73" s="17"/>
      <c r="AS73" s="17"/>
      <c r="AT73" s="17"/>
    </row>
    <row r="74" spans="2:72" s="183" customFormat="1" ht="15" customHeight="1" outlineLevel="1">
      <c r="B74" s="191"/>
      <c r="C74" s="215"/>
      <c r="D74" s="215"/>
      <c r="E74" s="184"/>
      <c r="F74" s="193">
        <f>SUM(F68:F72)</f>
        <v>580</v>
      </c>
      <c r="G74" s="193">
        <f>SUM(G68:G72)</f>
        <v>542</v>
      </c>
      <c r="H74" s="193"/>
      <c r="I74" s="193"/>
      <c r="K74" s="185"/>
      <c r="L74" s="194">
        <f>SUM(L68:L72)</f>
        <v>6</v>
      </c>
      <c r="M74" s="195">
        <f>IF(COUNT(F68:G72)&gt;0,N74/COUNT(F68:G72),0)</f>
        <v>187</v>
      </c>
      <c r="N74" s="278">
        <f>SUM(J68:J72)</f>
        <v>1122</v>
      </c>
      <c r="O74" s="193"/>
      <c r="P74" s="228">
        <f>Tabelle!F10</f>
        <v>3729</v>
      </c>
      <c r="Q74" s="195">
        <f>Tabelle!G10</f>
        <v>11</v>
      </c>
      <c r="T74" s="191"/>
      <c r="U74" s="215"/>
      <c r="V74" s="215"/>
      <c r="W74" s="184"/>
      <c r="X74" s="193">
        <f>SUM(X68:X72)</f>
        <v>477</v>
      </c>
      <c r="Y74" s="193">
        <f>SUM(Y68:Y72)</f>
        <v>595</v>
      </c>
      <c r="Z74" s="193"/>
      <c r="AA74" s="193"/>
      <c r="AC74" s="185"/>
      <c r="AD74" s="194">
        <f>SUM(AD68:AD72)</f>
        <v>6</v>
      </c>
      <c r="AE74" s="195">
        <f>IF(COUNT(X68:Y72)&gt;0,AF74/COUNT(X68:Y72),0)</f>
        <v>178.66666666666666</v>
      </c>
      <c r="AF74" s="278">
        <f>SUM(AB68:AB72)</f>
        <v>1072</v>
      </c>
      <c r="AG74" s="193"/>
      <c r="AH74" s="233">
        <f>Tabelle!O10</f>
        <v>3738</v>
      </c>
      <c r="AI74" s="195">
        <f>Tabelle!P10</f>
        <v>14</v>
      </c>
      <c r="AJ74" s="183">
        <f>SUM(N74,P74)</f>
        <v>4851</v>
      </c>
      <c r="AK74" s="295">
        <f>SUM(AF74,AH74)</f>
        <v>4810</v>
      </c>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row>
    <row r="75" spans="2:35" s="183" customFormat="1" ht="15" customHeight="1" thickBot="1">
      <c r="B75" s="191"/>
      <c r="C75" s="215"/>
      <c r="D75" s="215"/>
      <c r="E75" s="184"/>
      <c r="F75" s="184"/>
      <c r="G75" s="184"/>
      <c r="H75" s="184"/>
      <c r="I75" s="184"/>
      <c r="J75" s="184"/>
      <c r="K75" s="185"/>
      <c r="L75" s="186"/>
      <c r="M75" s="187"/>
      <c r="N75" s="187"/>
      <c r="O75" s="184"/>
      <c r="P75" s="187"/>
      <c r="Q75" s="187"/>
      <c r="T75" s="191"/>
      <c r="U75" s="215"/>
      <c r="V75" s="215"/>
      <c r="W75" s="184"/>
      <c r="X75" s="184"/>
      <c r="Y75" s="184"/>
      <c r="Z75" s="184"/>
      <c r="AA75" s="184"/>
      <c r="AB75" s="184"/>
      <c r="AC75" s="185"/>
      <c r="AD75" s="186"/>
      <c r="AE75" s="187"/>
      <c r="AF75" s="187"/>
      <c r="AG75" s="184"/>
      <c r="AH75" s="232"/>
      <c r="AI75" s="187"/>
    </row>
    <row r="76" spans="1:72" s="17" customFormat="1" ht="7.5" customHeight="1" outlineLevel="1" thickTop="1">
      <c r="A76"/>
      <c r="B76" s="200"/>
      <c r="C76" s="39"/>
      <c r="D76" s="39"/>
      <c r="E76" s="40"/>
      <c r="F76" s="26"/>
      <c r="G76" s="25"/>
      <c r="H76" s="25"/>
      <c r="I76" s="25"/>
      <c r="J76" s="25"/>
      <c r="K76" s="169"/>
      <c r="L76" s="169"/>
      <c r="M76" s="170"/>
      <c r="N76" s="170"/>
      <c r="O76" s="25"/>
      <c r="P76" s="227"/>
      <c r="Q76" s="227"/>
      <c r="R76" s="167"/>
      <c r="S76" s="167"/>
      <c r="T76" s="200"/>
      <c r="U76" s="39"/>
      <c r="V76" s="39"/>
      <c r="W76" s="40"/>
      <c r="X76" s="26"/>
      <c r="Y76" s="25"/>
      <c r="Z76" s="25"/>
      <c r="AA76" s="25"/>
      <c r="AB76" s="25"/>
      <c r="AC76" s="169"/>
      <c r="AD76" s="169"/>
      <c r="AE76" s="170"/>
      <c r="AF76" s="170"/>
      <c r="AG76" s="25"/>
      <c r="AH76" s="38"/>
      <c r="AI76" s="227"/>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row>
    <row r="77" spans="1:72" s="17" customFormat="1" ht="24.75" customHeight="1" outlineLevel="1">
      <c r="A77"/>
      <c r="B77" s="163">
        <f>RANK(Q84,$Q:$Q)</f>
        <v>8</v>
      </c>
      <c r="C77" s="178" t="str">
        <f>Tabelle!C11</f>
        <v>Castra Regina Regensburg 1</v>
      </c>
      <c r="D77" s="178"/>
      <c r="E77" s="179" t="s">
        <v>46</v>
      </c>
      <c r="F77" s="180" t="s">
        <v>47</v>
      </c>
      <c r="G77" s="180" t="s">
        <v>49</v>
      </c>
      <c r="H77" s="180" t="s">
        <v>219</v>
      </c>
      <c r="I77" s="180"/>
      <c r="J77" s="180" t="s">
        <v>53</v>
      </c>
      <c r="K77" s="182"/>
      <c r="L77" s="180" t="s">
        <v>46</v>
      </c>
      <c r="M77" s="181" t="s">
        <v>6</v>
      </c>
      <c r="N77" s="181"/>
      <c r="O77" s="180"/>
      <c r="P77" s="181"/>
      <c r="Q77" s="181"/>
      <c r="R77" s="117"/>
      <c r="S77" s="117"/>
      <c r="T77" s="163">
        <f>RANK(AI84,$AI:$AI)</f>
        <v>8</v>
      </c>
      <c r="U77" s="178" t="str">
        <f>Tabelle!L11</f>
        <v>Raubritter Buster</v>
      </c>
      <c r="V77" s="178"/>
      <c r="W77" s="179" t="s">
        <v>46</v>
      </c>
      <c r="X77" s="180" t="s">
        <v>47</v>
      </c>
      <c r="Y77" s="180" t="s">
        <v>49</v>
      </c>
      <c r="Z77" s="180" t="s">
        <v>219</v>
      </c>
      <c r="AA77" s="180"/>
      <c r="AB77" s="180" t="s">
        <v>53</v>
      </c>
      <c r="AC77" s="182"/>
      <c r="AD77" s="180" t="s">
        <v>46</v>
      </c>
      <c r="AE77" s="181" t="s">
        <v>6</v>
      </c>
      <c r="AF77" s="181"/>
      <c r="AG77" s="180"/>
      <c r="AH77" s="231"/>
      <c r="AI77" s="181"/>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row>
    <row r="78" spans="2:35" s="183" customFormat="1" ht="15.75" outlineLevel="1">
      <c r="B78" s="206"/>
      <c r="C78" s="236" t="s">
        <v>306</v>
      </c>
      <c r="D78" s="346" t="s">
        <v>302</v>
      </c>
      <c r="E78" s="184">
        <v>1</v>
      </c>
      <c r="F78" s="184">
        <v>167</v>
      </c>
      <c r="G78" s="184">
        <v>153</v>
      </c>
      <c r="H78" s="184"/>
      <c r="I78" s="184"/>
      <c r="J78" s="184">
        <f>SUM(F78,G78,H78)</f>
        <v>320</v>
      </c>
      <c r="K78" s="185" t="s">
        <v>55</v>
      </c>
      <c r="L78" s="190">
        <f>COUNTIF(F78:G78,"&gt;0")</f>
        <v>2</v>
      </c>
      <c r="M78" s="187">
        <f>IF(COUNT(F78,G78)&gt;0,J78/COUNT(F78,G78),0)</f>
        <v>160</v>
      </c>
      <c r="N78" s="187"/>
      <c r="O78" s="184"/>
      <c r="P78" s="187"/>
      <c r="Q78" s="187"/>
      <c r="U78" s="236" t="s">
        <v>369</v>
      </c>
      <c r="V78" s="346" t="s">
        <v>370</v>
      </c>
      <c r="W78" s="184">
        <v>1</v>
      </c>
      <c r="X78" s="184">
        <v>234</v>
      </c>
      <c r="Y78" s="184">
        <v>146</v>
      </c>
      <c r="Z78" s="184"/>
      <c r="AA78" s="184"/>
      <c r="AB78" s="184">
        <f>SUM(X78,Y78,Z78)</f>
        <v>380</v>
      </c>
      <c r="AC78" s="185" t="s">
        <v>55</v>
      </c>
      <c r="AD78" s="190">
        <f>COUNTIF(X78:Y78,"&gt;0")</f>
        <v>2</v>
      </c>
      <c r="AE78" s="187">
        <f>IF(COUNT(X78,Y78)&gt;0,AB78/COUNT(X78,Y78),0)</f>
        <v>190</v>
      </c>
      <c r="AF78" s="187"/>
      <c r="AG78" s="184"/>
      <c r="AH78" s="232"/>
      <c r="AI78" s="187"/>
    </row>
    <row r="79" spans="2:35" s="183" customFormat="1" ht="15" customHeight="1" outlineLevel="1">
      <c r="B79" s="191"/>
      <c r="C79" s="236" t="s">
        <v>304</v>
      </c>
      <c r="D79" s="346" t="s">
        <v>301</v>
      </c>
      <c r="E79" s="184">
        <v>2</v>
      </c>
      <c r="F79" s="184">
        <v>172</v>
      </c>
      <c r="G79" s="184">
        <v>197</v>
      </c>
      <c r="H79" s="184"/>
      <c r="I79" s="184"/>
      <c r="J79" s="184">
        <f>SUM(F79,G79,H79)</f>
        <v>369</v>
      </c>
      <c r="K79" s="185" t="s">
        <v>55</v>
      </c>
      <c r="L79" s="190">
        <f>COUNTIF(F79:G79,"&gt;0")</f>
        <v>2</v>
      </c>
      <c r="M79" s="187">
        <f>IF(COUNT(F79,G79)&gt;0,J79/COUNT(F79,G79),0)</f>
        <v>184.5</v>
      </c>
      <c r="N79" s="187"/>
      <c r="O79" s="184"/>
      <c r="P79" s="187"/>
      <c r="Q79" s="187"/>
      <c r="T79" s="191"/>
      <c r="U79" s="236" t="s">
        <v>372</v>
      </c>
      <c r="V79" s="346" t="s">
        <v>371</v>
      </c>
      <c r="W79" s="184">
        <v>2</v>
      </c>
      <c r="X79" s="184">
        <v>171</v>
      </c>
      <c r="Y79" s="184">
        <v>169</v>
      </c>
      <c r="Z79" s="184"/>
      <c r="AA79" s="184"/>
      <c r="AB79" s="184">
        <f>SUM(X79,Y79,Z79)</f>
        <v>340</v>
      </c>
      <c r="AC79" s="185" t="s">
        <v>55</v>
      </c>
      <c r="AD79" s="190">
        <f>COUNTIF(X79:Y79,"&gt;0")</f>
        <v>2</v>
      </c>
      <c r="AE79" s="187">
        <f>IF(COUNT(X79,Y79)&gt;0,AB79/COUNT(X79,Y79),0)</f>
        <v>170</v>
      </c>
      <c r="AF79" s="187"/>
      <c r="AG79" s="184"/>
      <c r="AH79" s="232"/>
      <c r="AI79" s="187"/>
    </row>
    <row r="80" spans="2:35" s="183" customFormat="1" ht="15" customHeight="1" outlineLevel="1">
      <c r="B80" s="191"/>
      <c r="C80" s="236" t="s">
        <v>305</v>
      </c>
      <c r="D80" s="346" t="s">
        <v>300</v>
      </c>
      <c r="E80" s="184">
        <v>3</v>
      </c>
      <c r="F80" s="184">
        <v>184</v>
      </c>
      <c r="G80" s="184">
        <v>161</v>
      </c>
      <c r="H80" s="184"/>
      <c r="I80" s="184"/>
      <c r="J80" s="184">
        <f>SUM(F80,G80,H80)</f>
        <v>345</v>
      </c>
      <c r="K80" s="185" t="s">
        <v>55</v>
      </c>
      <c r="L80" s="190">
        <f>COUNTIF(F80:G80,"&gt;0")</f>
        <v>2</v>
      </c>
      <c r="M80" s="187">
        <f>IF(COUNT(F80,G80)&gt;0,J80/COUNT(F80,G80),0)</f>
        <v>172.5</v>
      </c>
      <c r="N80" s="187"/>
      <c r="O80" s="184"/>
      <c r="P80" s="187"/>
      <c r="Q80" s="187"/>
      <c r="T80" s="191"/>
      <c r="U80" s="236" t="s">
        <v>374</v>
      </c>
      <c r="V80" s="346" t="s">
        <v>373</v>
      </c>
      <c r="W80" s="184">
        <v>3</v>
      </c>
      <c r="X80" s="184">
        <v>173</v>
      </c>
      <c r="Y80" s="184">
        <v>186</v>
      </c>
      <c r="Z80" s="184"/>
      <c r="AA80" s="184"/>
      <c r="AB80" s="184">
        <f>SUM(X80,Y80,Z80)</f>
        <v>359</v>
      </c>
      <c r="AC80" s="185" t="s">
        <v>55</v>
      </c>
      <c r="AD80" s="190">
        <f>COUNTIF(X80:Y80,"&gt;0")</f>
        <v>2</v>
      </c>
      <c r="AE80" s="187">
        <f>IF(COUNT(X80,Y80)&gt;0,AB80/COUNT(X80,Y80),0)</f>
        <v>179.5</v>
      </c>
      <c r="AF80" s="187"/>
      <c r="AG80" s="184"/>
      <c r="AH80" s="232"/>
      <c r="AI80" s="187"/>
    </row>
    <row r="81" spans="2:46" s="183" customFormat="1" ht="15" customHeight="1" outlineLevel="1">
      <c r="B81" s="191"/>
      <c r="C81" s="12"/>
      <c r="D81" s="238"/>
      <c r="E81" s="184">
        <v>4</v>
      </c>
      <c r="F81" s="184"/>
      <c r="G81" s="184"/>
      <c r="H81" s="184"/>
      <c r="I81" s="184"/>
      <c r="J81" s="184">
        <f>SUM(F81,G81,H81)</f>
        <v>0</v>
      </c>
      <c r="K81" s="185" t="s">
        <v>55</v>
      </c>
      <c r="L81" s="190">
        <f>COUNTIF(F81:G81,"&gt;0")</f>
        <v>0</v>
      </c>
      <c r="M81" s="187">
        <f>IF(COUNT(F81,G81)&gt;0,J81/COUNT(F81,G81),0)</f>
        <v>0</v>
      </c>
      <c r="N81" s="187"/>
      <c r="O81" s="184"/>
      <c r="P81" s="187"/>
      <c r="Q81" s="187"/>
      <c r="R81" s="261"/>
      <c r="S81" s="261"/>
      <c r="T81" s="191"/>
      <c r="U81" s="12"/>
      <c r="V81" s="12"/>
      <c r="W81" s="184">
        <v>4</v>
      </c>
      <c r="X81" s="184"/>
      <c r="Y81" s="184"/>
      <c r="Z81" s="184"/>
      <c r="AA81" s="184"/>
      <c r="AB81" s="184">
        <f>SUM(X81,Y81,Z81)</f>
        <v>0</v>
      </c>
      <c r="AC81" s="185" t="s">
        <v>55</v>
      </c>
      <c r="AD81" s="190">
        <f>COUNTIF(X81:Y81,"&gt;0")</f>
        <v>0</v>
      </c>
      <c r="AE81" s="187">
        <f>IF(COUNT(X81,Y81)&gt;0,AB81/COUNT(X81,Y81),0)</f>
        <v>0</v>
      </c>
      <c r="AF81" s="187"/>
      <c r="AG81" s="184"/>
      <c r="AH81" s="232"/>
      <c r="AI81" s="187"/>
      <c r="AJ81" s="167"/>
      <c r="AK81" s="167"/>
      <c r="AL81" s="17"/>
      <c r="AM81" s="17"/>
      <c r="AN81" s="17"/>
      <c r="AO81" s="17"/>
      <c r="AP81" s="17"/>
      <c r="AQ81" s="17"/>
      <c r="AR81" s="17"/>
      <c r="AS81" s="17"/>
      <c r="AT81" s="17"/>
    </row>
    <row r="82" spans="2:46" s="183" customFormat="1" ht="15" customHeight="1" outlineLevel="1">
      <c r="B82" s="191"/>
      <c r="C82" s="188"/>
      <c r="D82" s="188"/>
      <c r="E82" s="184">
        <v>5</v>
      </c>
      <c r="F82" s="184"/>
      <c r="G82" s="184"/>
      <c r="H82" s="184"/>
      <c r="I82" s="184"/>
      <c r="J82" s="184">
        <f>SUM(F82,G82,H82)</f>
        <v>0</v>
      </c>
      <c r="K82" s="185" t="s">
        <v>55</v>
      </c>
      <c r="L82" s="190">
        <f>COUNTIF(F82:G82,"&gt;0")</f>
        <v>0</v>
      </c>
      <c r="M82" s="187">
        <f>IF(COUNT(F82,G82)&gt;0,J82/COUNT(F82,G82),0)</f>
        <v>0</v>
      </c>
      <c r="N82" s="187"/>
      <c r="O82" s="184"/>
      <c r="P82" s="187"/>
      <c r="Q82" s="187"/>
      <c r="R82" s="261"/>
      <c r="S82" s="261"/>
      <c r="T82" s="191"/>
      <c r="U82" s="188"/>
      <c r="V82" s="188"/>
      <c r="W82" s="184">
        <v>5</v>
      </c>
      <c r="X82" s="184"/>
      <c r="Y82" s="184"/>
      <c r="Z82" s="184"/>
      <c r="AA82" s="184"/>
      <c r="AB82" s="184">
        <f>SUM(X82,Y82,Z82)</f>
        <v>0</v>
      </c>
      <c r="AC82" s="185" t="s">
        <v>55</v>
      </c>
      <c r="AD82" s="190">
        <f>COUNTIF(X82:Y82,"&gt;0")</f>
        <v>0</v>
      </c>
      <c r="AE82" s="187">
        <f>IF(COUNT(X82,Y82)&gt;0,AB82/COUNT(X82,Y82),0)</f>
        <v>0</v>
      </c>
      <c r="AF82" s="187"/>
      <c r="AG82" s="184"/>
      <c r="AH82" s="232"/>
      <c r="AI82" s="187"/>
      <c r="AJ82" s="167"/>
      <c r="AK82" s="167"/>
      <c r="AL82" s="17"/>
      <c r="AM82" s="17"/>
      <c r="AN82" s="17"/>
      <c r="AO82" s="17"/>
      <c r="AP82" s="17"/>
      <c r="AQ82" s="17"/>
      <c r="AR82" s="17"/>
      <c r="AS82" s="17"/>
      <c r="AT82" s="17"/>
    </row>
    <row r="83" spans="2:46" s="183" customFormat="1" ht="7.5" customHeight="1" outlineLevel="1">
      <c r="B83" s="191"/>
      <c r="C83" s="188"/>
      <c r="D83" s="188"/>
      <c r="E83" s="184"/>
      <c r="F83" s="184"/>
      <c r="G83" s="184"/>
      <c r="H83" s="184"/>
      <c r="I83" s="184"/>
      <c r="J83" s="184"/>
      <c r="K83" s="185"/>
      <c r="L83" s="186"/>
      <c r="M83" s="187"/>
      <c r="N83" s="291"/>
      <c r="O83" s="184"/>
      <c r="P83" s="187"/>
      <c r="Q83" s="187"/>
      <c r="R83" s="261"/>
      <c r="S83" s="261"/>
      <c r="T83" s="191"/>
      <c r="U83" s="188"/>
      <c r="V83" s="188"/>
      <c r="W83" s="184"/>
      <c r="X83" s="184"/>
      <c r="Y83" s="184"/>
      <c r="Z83" s="184"/>
      <c r="AA83" s="184"/>
      <c r="AB83" s="184"/>
      <c r="AC83" s="185"/>
      <c r="AD83" s="186"/>
      <c r="AE83" s="187"/>
      <c r="AF83" s="291"/>
      <c r="AG83" s="184"/>
      <c r="AH83" s="232"/>
      <c r="AI83" s="187"/>
      <c r="AJ83" s="117"/>
      <c r="AK83" s="117"/>
      <c r="AL83" s="17"/>
      <c r="AM83" s="17"/>
      <c r="AN83" s="17"/>
      <c r="AO83" s="17"/>
      <c r="AP83" s="17"/>
      <c r="AQ83" s="17"/>
      <c r="AR83" s="17"/>
      <c r="AS83" s="17"/>
      <c r="AT83" s="17"/>
    </row>
    <row r="84" spans="2:72" s="183" customFormat="1" ht="15" customHeight="1" outlineLevel="1">
      <c r="B84" s="191"/>
      <c r="C84" s="215"/>
      <c r="D84" s="215"/>
      <c r="E84" s="184"/>
      <c r="F84" s="193">
        <f>SUM(F78:F82)</f>
        <v>523</v>
      </c>
      <c r="G84" s="193">
        <f>SUM(G78:G82)</f>
        <v>511</v>
      </c>
      <c r="H84" s="193"/>
      <c r="I84" s="193"/>
      <c r="K84" s="185"/>
      <c r="L84" s="194">
        <f>SUM(L78:L82)</f>
        <v>6</v>
      </c>
      <c r="M84" s="195">
        <f>IF(COUNT(F78:G82)&gt;0,N84/COUNT(F78:G82),0)</f>
        <v>172.33333333333334</v>
      </c>
      <c r="N84" s="278">
        <f>SUM(J78:J82)</f>
        <v>1034</v>
      </c>
      <c r="O84" s="193"/>
      <c r="P84" s="228">
        <f>Tabelle!F11</f>
        <v>3717</v>
      </c>
      <c r="Q84" s="195">
        <f>Tabelle!G11</f>
        <v>9.5</v>
      </c>
      <c r="R84" s="261"/>
      <c r="S84" s="261"/>
      <c r="T84" s="191"/>
      <c r="U84" s="215"/>
      <c r="V84" s="215"/>
      <c r="W84" s="184"/>
      <c r="X84" s="193">
        <f>SUM(X78:X82)</f>
        <v>578</v>
      </c>
      <c r="Y84" s="193">
        <f>SUM(Y78:Y82)</f>
        <v>501</v>
      </c>
      <c r="Z84" s="193"/>
      <c r="AA84" s="193"/>
      <c r="AC84" s="185"/>
      <c r="AD84" s="194">
        <f>SUM(AD78:AD82)</f>
        <v>6</v>
      </c>
      <c r="AE84" s="195">
        <f>IF(COUNT(X78:Y82)&gt;0,AF84/COUNT(X78:Y82),0)</f>
        <v>179.83333333333334</v>
      </c>
      <c r="AF84" s="278">
        <f>SUM(AB78:AB82)</f>
        <v>1079</v>
      </c>
      <c r="AG84" s="193"/>
      <c r="AH84" s="233">
        <f>Tabelle!O11</f>
        <v>3378</v>
      </c>
      <c r="AI84" s="195">
        <f>Tabelle!P11</f>
        <v>0</v>
      </c>
      <c r="AJ84" s="183">
        <f>SUM(N84,P84)</f>
        <v>4751</v>
      </c>
      <c r="AK84" s="295">
        <f>SUM(AF84,AH84)</f>
        <v>4457</v>
      </c>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row>
    <row r="85" spans="2:72" s="183" customFormat="1" ht="15" customHeight="1">
      <c r="B85" s="191"/>
      <c r="C85" s="215"/>
      <c r="D85" s="215"/>
      <c r="E85" s="184"/>
      <c r="F85" s="184"/>
      <c r="G85" s="184"/>
      <c r="H85" s="184"/>
      <c r="I85" s="184"/>
      <c r="J85" s="184"/>
      <c r="K85" s="185"/>
      <c r="L85" s="186"/>
      <c r="M85" s="187"/>
      <c r="N85" s="187"/>
      <c r="O85" s="184"/>
      <c r="P85" s="187"/>
      <c r="Q85" s="187"/>
      <c r="R85" s="261"/>
      <c r="S85" s="261"/>
      <c r="T85" s="191"/>
      <c r="U85" s="215"/>
      <c r="V85" s="215"/>
      <c r="W85" s="184"/>
      <c r="X85" s="184"/>
      <c r="Y85" s="184"/>
      <c r="Z85" s="184"/>
      <c r="AA85" s="184"/>
      <c r="AB85" s="184"/>
      <c r="AC85" s="185"/>
      <c r="AD85" s="186"/>
      <c r="AE85" s="187"/>
      <c r="AF85" s="187"/>
      <c r="AG85" s="184"/>
      <c r="AH85" s="232"/>
      <c r="AI85" s="18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row>
    <row r="86" spans="2:60" s="8" customFormat="1" ht="12.75">
      <c r="B86" s="205"/>
      <c r="C86" s="16"/>
      <c r="D86" s="16"/>
      <c r="E86" s="63"/>
      <c r="F86" s="63"/>
      <c r="G86" s="35"/>
      <c r="H86" s="35"/>
      <c r="I86" s="35"/>
      <c r="J86" s="63"/>
      <c r="K86" s="63"/>
      <c r="L86" s="205"/>
      <c r="M86" s="63"/>
      <c r="N86" s="63"/>
      <c r="O86" s="35"/>
      <c r="P86" s="63"/>
      <c r="Q86" s="63"/>
      <c r="R86" s="63"/>
      <c r="S86" s="63"/>
      <c r="T86" s="63"/>
      <c r="U86" s="63"/>
      <c r="V86" s="63"/>
      <c r="W86" s="63"/>
      <c r="X86" s="63"/>
      <c r="Y86" s="205"/>
      <c r="Z86" s="205"/>
      <c r="AA86" s="35"/>
      <c r="AB86" s="63"/>
      <c r="AC86" s="63"/>
      <c r="AD86" s="63"/>
      <c r="AE86" s="63"/>
      <c r="AF86" s="63"/>
      <c r="AG86" s="35"/>
      <c r="AH86" s="234"/>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row>
    <row r="87" spans="2:56" s="8" customFormat="1" ht="12.75">
      <c r="B87" s="205"/>
      <c r="C87" s="226"/>
      <c r="D87" s="226"/>
      <c r="E87" s="63"/>
      <c r="F87" s="63"/>
      <c r="G87" s="63"/>
      <c r="H87" s="63"/>
      <c r="I87" s="63"/>
      <c r="J87" s="63"/>
      <c r="K87" s="63"/>
      <c r="L87" s="63"/>
      <c r="M87" s="63" t="s">
        <v>248</v>
      </c>
      <c r="N87" s="63"/>
      <c r="O87" s="63"/>
      <c r="P87" s="63"/>
      <c r="Q87" s="63"/>
      <c r="R87" s="63"/>
      <c r="S87" s="63"/>
      <c r="T87" s="205"/>
      <c r="U87" s="205"/>
      <c r="V87" s="205"/>
      <c r="W87" s="205"/>
      <c r="X87" s="205"/>
      <c r="Y87" s="63"/>
      <c r="Z87" s="63"/>
      <c r="AA87" s="63"/>
      <c r="AB87" s="63"/>
      <c r="AC87" s="63"/>
      <c r="AD87" s="63"/>
      <c r="AE87" s="63"/>
      <c r="AF87" s="63"/>
      <c r="AG87" s="63"/>
      <c r="AH87" s="234"/>
      <c r="AI87" s="63"/>
      <c r="AJ87" s="63"/>
      <c r="AK87" s="63"/>
      <c r="AL87" s="63"/>
      <c r="AM87" s="63"/>
      <c r="AN87" s="63"/>
      <c r="AO87" s="63"/>
      <c r="AP87" s="63"/>
      <c r="AQ87" s="63"/>
      <c r="AR87" s="63"/>
      <c r="AS87" s="63"/>
      <c r="AT87" s="63"/>
      <c r="AU87" s="63"/>
      <c r="AV87" s="63"/>
      <c r="AW87" s="63"/>
      <c r="AX87" s="63"/>
      <c r="AY87" s="63"/>
      <c r="AZ87" s="63"/>
      <c r="BA87" s="63"/>
      <c r="BB87" s="63"/>
      <c r="BC87" s="63"/>
      <c r="BD87" s="63"/>
    </row>
    <row r="88" spans="3:4" ht="12.75">
      <c r="C88" s="201"/>
      <c r="D88" s="201"/>
    </row>
    <row r="89" spans="3:4" ht="12.75">
      <c r="C89" s="201"/>
      <c r="D89" s="201"/>
    </row>
    <row r="90" spans="3:4" ht="12.75">
      <c r="C90" s="201"/>
      <c r="D90" s="201"/>
    </row>
    <row r="91" spans="3:4" ht="12.75">
      <c r="C91" s="201"/>
      <c r="D91" s="201"/>
    </row>
    <row r="92" spans="3:4" ht="12.75">
      <c r="C92" s="201"/>
      <c r="D92" s="201"/>
    </row>
    <row r="93" spans="3:4" ht="12.75">
      <c r="C93" s="201"/>
      <c r="D93" s="201"/>
    </row>
    <row r="94" spans="3:4" ht="12.75">
      <c r="C94" s="201"/>
      <c r="D94" s="201"/>
    </row>
    <row r="95" spans="3:4" ht="12.75">
      <c r="C95" s="201"/>
      <c r="D95" s="201"/>
    </row>
    <row r="96" spans="3:4" ht="12.75">
      <c r="C96" s="201"/>
      <c r="D96" s="201"/>
    </row>
    <row r="97" spans="3:4" ht="12.75">
      <c r="C97" s="201"/>
      <c r="D97" s="201"/>
    </row>
    <row r="98" spans="3:4" ht="12.75">
      <c r="C98" s="201"/>
      <c r="D98" s="201"/>
    </row>
    <row r="99" spans="3:4" ht="12.75">
      <c r="C99" s="201"/>
      <c r="D99" s="201"/>
    </row>
  </sheetData>
  <mergeCells count="1">
    <mergeCell ref="C3:G3"/>
  </mergeCells>
  <printOptions horizontalCentered="1"/>
  <pageMargins left="0" right="0" top="0.3937007874015748" bottom="0.1968503937007874" header="0.1968503937007874" footer="0.1968503937007874"/>
  <pageSetup horizontalDpi="300" verticalDpi="300" orientation="portrait" paperSize="9" scale="62" r:id="rId1"/>
  <headerFooter alignWithMargins="0">
    <oddHeader>&amp;C&amp;"Georgia,Fett"&amp;26Club - Pokal 2007&amp;"Arial,Standard"&amp;10
&amp;R
</oddHeader>
  </headerFooter>
  <colBreaks count="1" manualBreakCount="1">
    <brk id="18" max="84" man="1"/>
  </colBreaks>
</worksheet>
</file>

<file path=xl/worksheets/sheet8.xml><?xml version="1.0" encoding="utf-8"?>
<worksheet xmlns="http://schemas.openxmlformats.org/spreadsheetml/2006/main" xmlns:r="http://schemas.openxmlformats.org/officeDocument/2006/relationships">
  <dimension ref="A1:L122"/>
  <sheetViews>
    <sheetView zoomScale="75" zoomScaleNormal="75" workbookViewId="0" topLeftCell="A1">
      <selection activeCell="A4" sqref="A4"/>
    </sheetView>
  </sheetViews>
  <sheetFormatPr defaultColWidth="11.421875" defaultRowHeight="12.75"/>
  <cols>
    <col min="2" max="2" width="36.7109375" style="0" customWidth="1"/>
    <col min="3" max="3" width="11.7109375" style="345" customWidth="1"/>
    <col min="4" max="4" width="1.7109375" style="248" customWidth="1"/>
    <col min="6" max="6" width="36.7109375" style="236" customWidth="1"/>
    <col min="7" max="7" width="11.7109375" style="346" customWidth="1"/>
  </cols>
  <sheetData>
    <row r="1" spans="1:7" s="11" customFormat="1" ht="18" customHeight="1">
      <c r="A1" s="184" t="s">
        <v>132</v>
      </c>
      <c r="B1" s="236" t="s">
        <v>133</v>
      </c>
      <c r="C1" s="346" t="s">
        <v>134</v>
      </c>
      <c r="D1" s="238"/>
      <c r="E1" s="184" t="s">
        <v>132</v>
      </c>
      <c r="F1" s="236" t="s">
        <v>133</v>
      </c>
      <c r="G1" s="346" t="s">
        <v>134</v>
      </c>
    </row>
    <row r="2" spans="1:7" s="11" customFormat="1" ht="18" customHeight="1">
      <c r="A2" s="239" t="s">
        <v>135</v>
      </c>
      <c r="B2" s="240" t="s">
        <v>136</v>
      </c>
      <c r="C2" s="346"/>
      <c r="D2" s="238"/>
      <c r="E2" s="239" t="s">
        <v>135</v>
      </c>
      <c r="F2" s="240" t="s">
        <v>137</v>
      </c>
      <c r="G2" s="346"/>
    </row>
    <row r="3" spans="1:7" s="11" customFormat="1" ht="18" customHeight="1">
      <c r="A3" s="241"/>
      <c r="B3" s="242"/>
      <c r="C3" s="342"/>
      <c r="D3" s="243"/>
      <c r="E3" s="244"/>
      <c r="F3" s="242"/>
      <c r="G3" s="342"/>
    </row>
    <row r="4" spans="1:7" s="11" customFormat="1" ht="18" customHeight="1">
      <c r="A4" s="245"/>
      <c r="B4" s="240" t="s">
        <v>256</v>
      </c>
      <c r="C4" s="346"/>
      <c r="D4" s="238"/>
      <c r="E4" s="245"/>
      <c r="F4" s="240" t="s">
        <v>262</v>
      </c>
      <c r="G4" s="346"/>
    </row>
    <row r="5" spans="1:12" s="11" customFormat="1" ht="18" customHeight="1">
      <c r="A5" s="246"/>
      <c r="B5" s="236" t="s">
        <v>378</v>
      </c>
      <c r="C5" s="346" t="s">
        <v>375</v>
      </c>
      <c r="D5" s="238"/>
      <c r="E5" s="246"/>
      <c r="F5" s="236" t="s">
        <v>307</v>
      </c>
      <c r="G5" s="346">
        <v>16323</v>
      </c>
      <c r="I5" s="201"/>
      <c r="J5" s="201"/>
      <c r="K5" s="345"/>
      <c r="L5" s="1"/>
    </row>
    <row r="6" spans="2:12" s="11" customFormat="1" ht="18" customHeight="1">
      <c r="B6" s="236" t="s">
        <v>379</v>
      </c>
      <c r="C6" s="346" t="s">
        <v>376</v>
      </c>
      <c r="D6" s="238"/>
      <c r="F6" s="236" t="s">
        <v>309</v>
      </c>
      <c r="G6" s="346">
        <v>16325</v>
      </c>
      <c r="I6" s="201"/>
      <c r="J6" s="201"/>
      <c r="K6" s="345"/>
      <c r="L6" s="1"/>
    </row>
    <row r="7" spans="2:12" s="11" customFormat="1" ht="18" customHeight="1">
      <c r="B7" s="236" t="s">
        <v>382</v>
      </c>
      <c r="C7" s="346" t="s">
        <v>381</v>
      </c>
      <c r="D7" s="238"/>
      <c r="F7" s="236" t="s">
        <v>308</v>
      </c>
      <c r="G7" s="346">
        <v>16336</v>
      </c>
      <c r="I7" s="201"/>
      <c r="J7" s="201"/>
      <c r="K7" s="345"/>
      <c r="L7" s="1"/>
    </row>
    <row r="8" spans="2:12" s="11" customFormat="1" ht="18" customHeight="1">
      <c r="B8" s="236" t="s">
        <v>380</v>
      </c>
      <c r="C8" s="346" t="s">
        <v>377</v>
      </c>
      <c r="D8" s="238"/>
      <c r="F8" s="236"/>
      <c r="G8" s="346"/>
      <c r="I8" s="201"/>
      <c r="J8" s="201"/>
      <c r="K8" s="345"/>
      <c r="L8" s="1"/>
    </row>
    <row r="9" spans="2:7" s="11" customFormat="1" ht="18" customHeight="1">
      <c r="B9" s="236"/>
      <c r="C9" s="346"/>
      <c r="D9" s="238"/>
      <c r="F9" s="236"/>
      <c r="G9" s="346"/>
    </row>
    <row r="10" spans="2:7" s="11" customFormat="1" ht="18" customHeight="1">
      <c r="B10" s="236"/>
      <c r="C10" s="346"/>
      <c r="D10" s="238"/>
      <c r="F10" s="236"/>
      <c r="G10" s="346"/>
    </row>
    <row r="11" spans="1:7" s="11" customFormat="1" ht="18" customHeight="1">
      <c r="A11" s="245"/>
      <c r="B11" s="240" t="s">
        <v>257</v>
      </c>
      <c r="C11" s="346"/>
      <c r="D11" s="238"/>
      <c r="E11" s="245"/>
      <c r="F11" s="240" t="s">
        <v>263</v>
      </c>
      <c r="G11" s="346"/>
    </row>
    <row r="12" spans="1:12" s="11" customFormat="1" ht="18" customHeight="1">
      <c r="A12" s="246"/>
      <c r="B12" s="236" t="s">
        <v>275</v>
      </c>
      <c r="C12" s="346">
        <v>16251</v>
      </c>
      <c r="D12" s="238"/>
      <c r="E12" s="246"/>
      <c r="F12" s="236" t="s">
        <v>314</v>
      </c>
      <c r="G12" s="346" t="s">
        <v>311</v>
      </c>
      <c r="I12" s="201"/>
      <c r="J12" s="201"/>
      <c r="K12" s="345"/>
      <c r="L12" s="1"/>
    </row>
    <row r="13" spans="2:12" s="11" customFormat="1" ht="18" customHeight="1">
      <c r="B13" s="236" t="s">
        <v>273</v>
      </c>
      <c r="C13" s="346">
        <v>16262</v>
      </c>
      <c r="D13" s="238"/>
      <c r="F13" s="236" t="s">
        <v>315</v>
      </c>
      <c r="G13" s="346" t="s">
        <v>312</v>
      </c>
      <c r="I13" s="201"/>
      <c r="J13" s="201"/>
      <c r="K13" s="345"/>
      <c r="L13" s="1"/>
    </row>
    <row r="14" spans="2:12" s="11" customFormat="1" ht="18" customHeight="1">
      <c r="B14" s="236" t="s">
        <v>272</v>
      </c>
      <c r="C14" s="346">
        <v>16264</v>
      </c>
      <c r="D14" s="238"/>
      <c r="F14" s="236" t="s">
        <v>313</v>
      </c>
      <c r="G14" s="346" t="s">
        <v>310</v>
      </c>
      <c r="I14" s="201"/>
      <c r="J14" s="201"/>
      <c r="K14" s="345"/>
      <c r="L14" s="1"/>
    </row>
    <row r="15" spans="2:12" s="11" customFormat="1" ht="18" customHeight="1">
      <c r="B15" s="236" t="s">
        <v>274</v>
      </c>
      <c r="C15" s="346">
        <v>16263</v>
      </c>
      <c r="D15" s="238"/>
      <c r="F15" s="236"/>
      <c r="G15" s="346"/>
      <c r="I15" s="201"/>
      <c r="J15" s="201"/>
      <c r="K15" s="345"/>
      <c r="L15" s="1"/>
    </row>
    <row r="16" spans="2:7" s="11" customFormat="1" ht="18" customHeight="1">
      <c r="B16" s="236"/>
      <c r="C16" s="346"/>
      <c r="D16" s="238"/>
      <c r="F16" s="236"/>
      <c r="G16" s="346"/>
    </row>
    <row r="17" spans="2:7" s="11" customFormat="1" ht="18" customHeight="1">
      <c r="B17" s="236"/>
      <c r="C17" s="346"/>
      <c r="D17" s="238"/>
      <c r="F17" s="236"/>
      <c r="G17" s="346"/>
    </row>
    <row r="18" spans="1:7" s="11" customFormat="1" ht="18" customHeight="1">
      <c r="A18" s="245"/>
      <c r="B18" s="240" t="s">
        <v>258</v>
      </c>
      <c r="C18" s="346"/>
      <c r="D18" s="238"/>
      <c r="E18" s="245"/>
      <c r="F18" s="240" t="s">
        <v>264</v>
      </c>
      <c r="G18" s="346"/>
    </row>
    <row r="19" spans="1:12" s="11" customFormat="1" ht="18" customHeight="1">
      <c r="A19" s="246"/>
      <c r="B19" s="236" t="s">
        <v>271</v>
      </c>
      <c r="C19" s="346">
        <v>16097</v>
      </c>
      <c r="D19" s="238"/>
      <c r="E19" s="246"/>
      <c r="F19" s="236" t="s">
        <v>322</v>
      </c>
      <c r="G19" s="346" t="s">
        <v>317</v>
      </c>
      <c r="I19" s="201"/>
      <c r="J19" s="201"/>
      <c r="K19" s="345"/>
      <c r="L19" s="1"/>
    </row>
    <row r="20" spans="2:12" s="11" customFormat="1" ht="18" customHeight="1">
      <c r="B20" s="236" t="s">
        <v>270</v>
      </c>
      <c r="C20" s="346">
        <v>16101</v>
      </c>
      <c r="D20" s="238"/>
      <c r="F20" s="236" t="s">
        <v>324</v>
      </c>
      <c r="G20" s="346" t="s">
        <v>319</v>
      </c>
      <c r="I20" s="201"/>
      <c r="J20" s="201"/>
      <c r="K20" s="345"/>
      <c r="L20" s="1"/>
    </row>
    <row r="21" spans="2:12" s="11" customFormat="1" ht="18" customHeight="1">
      <c r="B21" s="236" t="s">
        <v>384</v>
      </c>
      <c r="C21" s="346">
        <v>16095</v>
      </c>
      <c r="D21" s="238"/>
      <c r="F21" s="236" t="s">
        <v>325</v>
      </c>
      <c r="G21" s="346" t="s">
        <v>320</v>
      </c>
      <c r="I21" s="201"/>
      <c r="J21" s="201"/>
      <c r="K21" s="345"/>
      <c r="L21" s="1"/>
    </row>
    <row r="22" spans="2:12" s="11" customFormat="1" ht="18" customHeight="1">
      <c r="B22" s="236"/>
      <c r="C22" s="346"/>
      <c r="D22" s="238"/>
      <c r="F22" s="236" t="s">
        <v>323</v>
      </c>
      <c r="G22" s="346" t="s">
        <v>318</v>
      </c>
      <c r="I22" s="201"/>
      <c r="J22" s="201"/>
      <c r="K22" s="345"/>
      <c r="L22" s="1"/>
    </row>
    <row r="23" spans="2:12" s="11" customFormat="1" ht="18" customHeight="1">
      <c r="B23" s="236"/>
      <c r="C23" s="346"/>
      <c r="D23" s="238"/>
      <c r="F23" s="236" t="s">
        <v>321</v>
      </c>
      <c r="G23" s="346" t="s">
        <v>316</v>
      </c>
      <c r="I23" s="201"/>
      <c r="J23" s="201"/>
      <c r="K23" s="345"/>
      <c r="L23" s="1"/>
    </row>
    <row r="24" spans="2:12" s="11" customFormat="1" ht="18" customHeight="1">
      <c r="B24" s="236"/>
      <c r="C24" s="346"/>
      <c r="D24" s="238"/>
      <c r="F24" s="236"/>
      <c r="G24" s="346"/>
      <c r="I24" s="201"/>
      <c r="J24" s="201"/>
      <c r="K24" s="345"/>
      <c r="L24" s="1"/>
    </row>
    <row r="25" spans="1:7" s="11" customFormat="1" ht="18" customHeight="1">
      <c r="A25" s="245"/>
      <c r="B25" s="240" t="s">
        <v>259</v>
      </c>
      <c r="C25" s="346"/>
      <c r="D25" s="238"/>
      <c r="E25" s="245"/>
      <c r="F25" s="240" t="s">
        <v>265</v>
      </c>
      <c r="G25" s="346"/>
    </row>
    <row r="26" spans="1:12" s="11" customFormat="1" ht="18" customHeight="1">
      <c r="A26" s="246"/>
      <c r="B26" s="236" t="s">
        <v>294</v>
      </c>
      <c r="C26" s="346" t="s">
        <v>289</v>
      </c>
      <c r="D26" s="238"/>
      <c r="E26" s="246"/>
      <c r="F26" s="236" t="s">
        <v>330</v>
      </c>
      <c r="G26" s="346" t="s">
        <v>327</v>
      </c>
      <c r="I26" s="28"/>
      <c r="J26" s="28"/>
      <c r="K26" s="345"/>
      <c r="L26" s="1"/>
    </row>
    <row r="27" spans="2:12" s="11" customFormat="1" ht="18" customHeight="1">
      <c r="B27" s="236" t="s">
        <v>298</v>
      </c>
      <c r="C27" s="346" t="s">
        <v>293</v>
      </c>
      <c r="D27" s="238"/>
      <c r="F27" s="236" t="s">
        <v>332</v>
      </c>
      <c r="G27" s="346" t="s">
        <v>328</v>
      </c>
      <c r="I27" s="28"/>
      <c r="J27" s="28"/>
      <c r="K27" s="345"/>
      <c r="L27" s="1"/>
    </row>
    <row r="28" spans="2:12" s="11" customFormat="1" ht="18" customHeight="1">
      <c r="B28" s="236" t="s">
        <v>383</v>
      </c>
      <c r="C28" s="346" t="s">
        <v>385</v>
      </c>
      <c r="D28" s="238"/>
      <c r="F28" s="236" t="s">
        <v>331</v>
      </c>
      <c r="G28" s="346" t="s">
        <v>327</v>
      </c>
      <c r="I28" s="28"/>
      <c r="J28" s="28"/>
      <c r="K28" s="345"/>
      <c r="L28" s="1"/>
    </row>
    <row r="29" spans="2:12" s="11" customFormat="1" ht="18" customHeight="1">
      <c r="B29" s="236" t="s">
        <v>297</v>
      </c>
      <c r="C29" s="346" t="s">
        <v>292</v>
      </c>
      <c r="D29" s="238"/>
      <c r="F29" s="236" t="s">
        <v>329</v>
      </c>
      <c r="G29" s="346" t="s">
        <v>326</v>
      </c>
      <c r="I29" s="28"/>
      <c r="J29" s="28"/>
      <c r="K29" s="345"/>
      <c r="L29" s="1"/>
    </row>
    <row r="30" spans="2:12" s="11" customFormat="1" ht="18" customHeight="1">
      <c r="B30" s="236" t="s">
        <v>296</v>
      </c>
      <c r="C30" s="346" t="s">
        <v>291</v>
      </c>
      <c r="D30" s="238"/>
      <c r="F30" s="236"/>
      <c r="G30" s="346"/>
      <c r="I30" s="201"/>
      <c r="J30" s="201"/>
      <c r="K30" s="345"/>
      <c r="L30" s="1"/>
    </row>
    <row r="31" spans="2:7" s="11" customFormat="1" ht="18" customHeight="1">
      <c r="B31" s="236" t="s">
        <v>295</v>
      </c>
      <c r="C31" s="346" t="s">
        <v>290</v>
      </c>
      <c r="D31" s="238"/>
      <c r="F31" s="236"/>
      <c r="G31" s="346"/>
    </row>
    <row r="32" spans="1:7" s="11" customFormat="1" ht="18" customHeight="1">
      <c r="A32" s="245"/>
      <c r="B32" s="240" t="s">
        <v>138</v>
      </c>
      <c r="C32" s="346"/>
      <c r="D32" s="238"/>
      <c r="E32" s="245"/>
      <c r="F32" s="240" t="s">
        <v>266</v>
      </c>
      <c r="G32" s="346"/>
    </row>
    <row r="33" spans="1:12" s="11" customFormat="1" ht="18" customHeight="1">
      <c r="A33" s="246"/>
      <c r="B33" s="236" t="s">
        <v>277</v>
      </c>
      <c r="C33" s="346">
        <v>16301</v>
      </c>
      <c r="D33" s="238"/>
      <c r="E33" s="246"/>
      <c r="F33" s="236" t="s">
        <v>336</v>
      </c>
      <c r="G33" s="346" t="s">
        <v>333</v>
      </c>
      <c r="I33" s="28"/>
      <c r="J33" s="28"/>
      <c r="K33" s="345"/>
      <c r="L33" s="1"/>
    </row>
    <row r="34" spans="2:12" s="11" customFormat="1" ht="18" customHeight="1">
      <c r="B34" s="236" t="s">
        <v>278</v>
      </c>
      <c r="C34" s="346">
        <v>16309</v>
      </c>
      <c r="D34" s="238"/>
      <c r="F34" s="236" t="s">
        <v>386</v>
      </c>
      <c r="G34" s="346" t="s">
        <v>334</v>
      </c>
      <c r="I34" s="28"/>
      <c r="J34" s="28"/>
      <c r="K34" s="345"/>
      <c r="L34" s="1"/>
    </row>
    <row r="35" spans="2:12" s="11" customFormat="1" ht="18" customHeight="1">
      <c r="B35" s="236" t="s">
        <v>276</v>
      </c>
      <c r="C35" s="346">
        <v>16308</v>
      </c>
      <c r="D35" s="238"/>
      <c r="F35" s="236" t="s">
        <v>337</v>
      </c>
      <c r="G35" s="346" t="s">
        <v>335</v>
      </c>
      <c r="I35" s="28"/>
      <c r="J35" s="28"/>
      <c r="K35" s="345"/>
      <c r="L35" s="1"/>
    </row>
    <row r="36" spans="2:12" s="11" customFormat="1" ht="18" customHeight="1">
      <c r="B36" s="236" t="s">
        <v>279</v>
      </c>
      <c r="C36" s="346">
        <v>16310</v>
      </c>
      <c r="D36" s="238"/>
      <c r="F36" s="236"/>
      <c r="G36" s="346"/>
      <c r="I36" s="28"/>
      <c r="J36" s="28"/>
      <c r="K36" s="345"/>
      <c r="L36" s="1"/>
    </row>
    <row r="37" spans="2:7" s="11" customFormat="1" ht="18" customHeight="1">
      <c r="B37" s="236"/>
      <c r="C37" s="346"/>
      <c r="D37" s="238"/>
      <c r="F37" s="236"/>
      <c r="G37" s="346"/>
    </row>
    <row r="38" spans="2:7" s="11" customFormat="1" ht="18" customHeight="1">
      <c r="B38" s="236"/>
      <c r="C38" s="346"/>
      <c r="D38" s="238"/>
      <c r="F38" s="236"/>
      <c r="G38" s="346"/>
    </row>
    <row r="39" spans="1:7" s="11" customFormat="1" ht="18" customHeight="1">
      <c r="A39" s="245"/>
      <c r="B39" s="240" t="s">
        <v>260</v>
      </c>
      <c r="C39" s="346"/>
      <c r="D39" s="238"/>
      <c r="E39" s="245"/>
      <c r="F39" s="240" t="s">
        <v>267</v>
      </c>
      <c r="G39" s="346"/>
    </row>
    <row r="40" spans="1:12" s="11" customFormat="1" ht="18" customHeight="1">
      <c r="A40" s="246"/>
      <c r="B40" s="236" t="s">
        <v>285</v>
      </c>
      <c r="C40" s="346">
        <v>16252</v>
      </c>
      <c r="D40" s="238"/>
      <c r="E40" s="246"/>
      <c r="F40" s="236" t="s">
        <v>350</v>
      </c>
      <c r="G40" s="346" t="s">
        <v>345</v>
      </c>
      <c r="I40" s="28"/>
      <c r="J40" s="28"/>
      <c r="K40" s="345"/>
      <c r="L40" s="1"/>
    </row>
    <row r="41" spans="2:12" s="11" customFormat="1" ht="18" customHeight="1">
      <c r="B41" s="236" t="s">
        <v>288</v>
      </c>
      <c r="C41" s="346" t="s">
        <v>283</v>
      </c>
      <c r="D41" s="238"/>
      <c r="F41" s="236" t="s">
        <v>352</v>
      </c>
      <c r="G41" s="346" t="s">
        <v>347</v>
      </c>
      <c r="I41" s="28"/>
      <c r="J41" s="28"/>
      <c r="K41" s="345"/>
      <c r="L41" s="1"/>
    </row>
    <row r="42" spans="2:12" s="11" customFormat="1" ht="18" customHeight="1">
      <c r="B42" s="236" t="s">
        <v>284</v>
      </c>
      <c r="C42" s="346" t="s">
        <v>280</v>
      </c>
      <c r="D42" s="238"/>
      <c r="F42" s="236" t="s">
        <v>353</v>
      </c>
      <c r="G42" s="346" t="s">
        <v>348</v>
      </c>
      <c r="I42" s="28"/>
      <c r="J42" s="28"/>
      <c r="K42" s="345"/>
      <c r="L42" s="1"/>
    </row>
    <row r="43" spans="2:12" s="11" customFormat="1" ht="18" customHeight="1">
      <c r="B43" s="236" t="s">
        <v>287</v>
      </c>
      <c r="C43" s="346" t="s">
        <v>282</v>
      </c>
      <c r="D43" s="238"/>
      <c r="F43" s="236" t="s">
        <v>354</v>
      </c>
      <c r="G43" s="346" t="s">
        <v>349</v>
      </c>
      <c r="I43" s="28"/>
      <c r="J43" s="28"/>
      <c r="K43" s="345"/>
      <c r="L43" s="1"/>
    </row>
    <row r="44" spans="2:12" s="11" customFormat="1" ht="18" customHeight="1">
      <c r="B44" s="236" t="s">
        <v>286</v>
      </c>
      <c r="C44" s="346" t="s">
        <v>281</v>
      </c>
      <c r="D44" s="238"/>
      <c r="F44" s="236" t="s">
        <v>351</v>
      </c>
      <c r="G44" s="346" t="s">
        <v>346</v>
      </c>
      <c r="I44" s="28"/>
      <c r="J44" s="28"/>
      <c r="K44" s="345"/>
      <c r="L44" s="1"/>
    </row>
    <row r="45" spans="2:7" s="11" customFormat="1" ht="18" customHeight="1">
      <c r="B45" s="236"/>
      <c r="C45" s="346"/>
      <c r="D45" s="238"/>
      <c r="F45" s="236"/>
      <c r="G45" s="346"/>
    </row>
    <row r="46" spans="1:7" s="11" customFormat="1" ht="18" customHeight="1">
      <c r="A46" s="245"/>
      <c r="B46" s="240" t="s">
        <v>261</v>
      </c>
      <c r="C46" s="346"/>
      <c r="D46" s="238"/>
      <c r="E46" s="245"/>
      <c r="F46" s="240" t="s">
        <v>268</v>
      </c>
      <c r="G46" s="346"/>
    </row>
    <row r="47" spans="1:12" s="11" customFormat="1" ht="18" customHeight="1">
      <c r="A47" s="246"/>
      <c r="B47" s="236" t="s">
        <v>303</v>
      </c>
      <c r="C47" s="346" t="s">
        <v>299</v>
      </c>
      <c r="D47" s="238"/>
      <c r="E47" s="246"/>
      <c r="F47" s="236" t="s">
        <v>343</v>
      </c>
      <c r="G47" s="346" t="s">
        <v>333</v>
      </c>
      <c r="I47" s="28"/>
      <c r="J47" s="28"/>
      <c r="K47" s="345"/>
      <c r="L47" s="1"/>
    </row>
    <row r="48" spans="2:12" s="11" customFormat="1" ht="18" customHeight="1">
      <c r="B48" s="236" t="s">
        <v>306</v>
      </c>
      <c r="C48" s="346" t="s">
        <v>302</v>
      </c>
      <c r="D48" s="238"/>
      <c r="F48" s="236" t="s">
        <v>342</v>
      </c>
      <c r="G48" s="346" t="s">
        <v>339</v>
      </c>
      <c r="I48" s="28"/>
      <c r="J48" s="28"/>
      <c r="K48" s="345"/>
      <c r="L48" s="1"/>
    </row>
    <row r="49" spans="2:12" s="11" customFormat="1" ht="18" customHeight="1">
      <c r="B49" s="236" t="s">
        <v>304</v>
      </c>
      <c r="C49" s="346" t="s">
        <v>301</v>
      </c>
      <c r="D49" s="238"/>
      <c r="F49" s="236" t="s">
        <v>344</v>
      </c>
      <c r="G49" s="346" t="s">
        <v>340</v>
      </c>
      <c r="I49" s="28"/>
      <c r="J49" s="28"/>
      <c r="K49" s="345"/>
      <c r="L49" s="1"/>
    </row>
    <row r="50" spans="2:12" s="11" customFormat="1" ht="18" customHeight="1">
      <c r="B50" s="236" t="s">
        <v>305</v>
      </c>
      <c r="C50" s="346" t="s">
        <v>300</v>
      </c>
      <c r="D50" s="238"/>
      <c r="F50" s="236" t="s">
        <v>341</v>
      </c>
      <c r="G50" s="346" t="s">
        <v>338</v>
      </c>
      <c r="I50" s="28"/>
      <c r="J50" s="28"/>
      <c r="K50" s="345"/>
      <c r="L50" s="1"/>
    </row>
    <row r="51" spans="2:7" s="11" customFormat="1" ht="18" customHeight="1">
      <c r="B51" s="236"/>
      <c r="C51" s="346"/>
      <c r="D51" s="238"/>
      <c r="F51" s="236"/>
      <c r="G51" s="346"/>
    </row>
    <row r="52" spans="2:7" s="11" customFormat="1" ht="18" customHeight="1">
      <c r="B52" s="236"/>
      <c r="C52" s="346"/>
      <c r="D52" s="238"/>
      <c r="F52" s="236"/>
      <c r="G52" s="346"/>
    </row>
    <row r="53" spans="1:7" s="11" customFormat="1" ht="18" customHeight="1">
      <c r="A53" s="245"/>
      <c r="B53" s="240" t="s">
        <v>368</v>
      </c>
      <c r="C53" s="346"/>
      <c r="D53" s="247"/>
      <c r="E53" s="245"/>
      <c r="F53" s="240" t="s">
        <v>269</v>
      </c>
      <c r="G53" s="346"/>
    </row>
    <row r="54" spans="1:12" s="11" customFormat="1" ht="18" customHeight="1">
      <c r="A54" s="246"/>
      <c r="B54" s="236" t="s">
        <v>369</v>
      </c>
      <c r="C54" s="346" t="s">
        <v>370</v>
      </c>
      <c r="D54" s="247"/>
      <c r="E54" s="246"/>
      <c r="F54" s="236" t="s">
        <v>364</v>
      </c>
      <c r="G54" s="346" t="s">
        <v>359</v>
      </c>
      <c r="I54" s="28"/>
      <c r="J54" s="28"/>
      <c r="K54" s="345"/>
      <c r="L54" s="1"/>
    </row>
    <row r="55" spans="2:12" s="11" customFormat="1" ht="18" customHeight="1">
      <c r="B55" s="236" t="s">
        <v>372</v>
      </c>
      <c r="C55" s="346" t="s">
        <v>371</v>
      </c>
      <c r="D55" s="345"/>
      <c r="F55" s="236" t="s">
        <v>362</v>
      </c>
      <c r="G55" s="346" t="s">
        <v>357</v>
      </c>
      <c r="I55" s="201"/>
      <c r="J55" s="201"/>
      <c r="K55" s="345"/>
      <c r="L55" s="1"/>
    </row>
    <row r="56" spans="2:12" s="11" customFormat="1" ht="18" customHeight="1">
      <c r="B56" s="236" t="s">
        <v>374</v>
      </c>
      <c r="C56" s="346" t="s">
        <v>373</v>
      </c>
      <c r="D56" s="238"/>
      <c r="F56" s="236" t="s">
        <v>360</v>
      </c>
      <c r="G56" s="346" t="s">
        <v>355</v>
      </c>
      <c r="I56" s="28"/>
      <c r="J56" s="28"/>
      <c r="K56" s="345"/>
      <c r="L56" s="1"/>
    </row>
    <row r="57" spans="2:12" s="11" customFormat="1" ht="18" customHeight="1">
      <c r="B57" s="236"/>
      <c r="C57" s="346"/>
      <c r="D57" s="238"/>
      <c r="F57" s="236" t="s">
        <v>363</v>
      </c>
      <c r="G57" s="346" t="s">
        <v>358</v>
      </c>
      <c r="I57" s="28"/>
      <c r="J57" s="28"/>
      <c r="K57" s="345"/>
      <c r="L57" s="1"/>
    </row>
    <row r="58" spans="2:12" s="11" customFormat="1" ht="18" customHeight="1">
      <c r="B58" s="236"/>
      <c r="C58" s="346"/>
      <c r="D58" s="238"/>
      <c r="F58" s="236" t="s">
        <v>361</v>
      </c>
      <c r="G58" s="346" t="s">
        <v>356</v>
      </c>
      <c r="I58" s="28"/>
      <c r="J58" s="28"/>
      <c r="K58" s="345"/>
      <c r="L58" s="1"/>
    </row>
    <row r="59" spans="2:12" s="11" customFormat="1" ht="18" customHeight="1">
      <c r="B59" s="236"/>
      <c r="C59" s="346"/>
      <c r="D59" s="238"/>
      <c r="F59" s="236" t="s">
        <v>365</v>
      </c>
      <c r="G59" s="346" t="s">
        <v>355</v>
      </c>
      <c r="I59" s="28"/>
      <c r="J59" s="28"/>
      <c r="K59" s="345"/>
      <c r="L59" s="1"/>
    </row>
    <row r="60" spans="2:7" s="11" customFormat="1" ht="18" customHeight="1">
      <c r="B60" s="236"/>
      <c r="C60" s="346"/>
      <c r="D60" s="238"/>
      <c r="F60" s="236"/>
      <c r="G60" s="346"/>
    </row>
    <row r="61" spans="2:7" s="11" customFormat="1" ht="18" customHeight="1">
      <c r="B61" s="236"/>
      <c r="C61" s="346"/>
      <c r="D61" s="238"/>
      <c r="F61" s="236"/>
      <c r="G61" s="346"/>
    </row>
    <row r="62" spans="2:7" s="11" customFormat="1" ht="18" customHeight="1">
      <c r="B62" s="236"/>
      <c r="C62" s="346"/>
      <c r="D62" s="238"/>
      <c r="F62" s="236"/>
      <c r="G62" s="346"/>
    </row>
    <row r="63" spans="2:7" s="11" customFormat="1" ht="18" customHeight="1">
      <c r="B63" s="236"/>
      <c r="C63" s="346"/>
      <c r="D63" s="238"/>
      <c r="F63" s="236"/>
      <c r="G63" s="346"/>
    </row>
    <row r="64" spans="2:7" s="11" customFormat="1" ht="18" customHeight="1">
      <c r="B64" s="236"/>
      <c r="C64" s="346"/>
      <c r="D64" s="238"/>
      <c r="F64" s="236"/>
      <c r="G64" s="346"/>
    </row>
    <row r="65" spans="2:7" s="11" customFormat="1" ht="18" customHeight="1">
      <c r="B65" s="236"/>
      <c r="C65" s="346"/>
      <c r="D65" s="238"/>
      <c r="F65" s="236"/>
      <c r="G65" s="346"/>
    </row>
    <row r="66" spans="2:7" s="11" customFormat="1" ht="18" customHeight="1">
      <c r="B66" s="236"/>
      <c r="C66" s="346"/>
      <c r="D66" s="238"/>
      <c r="F66" s="236"/>
      <c r="G66" s="346"/>
    </row>
    <row r="67" spans="2:7" s="11" customFormat="1" ht="18" customHeight="1">
      <c r="B67" s="236"/>
      <c r="C67" s="346"/>
      <c r="D67" s="238"/>
      <c r="F67" s="236"/>
      <c r="G67" s="346"/>
    </row>
    <row r="68" spans="2:7" s="11" customFormat="1" ht="18" customHeight="1">
      <c r="B68" s="236"/>
      <c r="C68" s="346"/>
      <c r="D68" s="238"/>
      <c r="F68" s="236"/>
      <c r="G68" s="346"/>
    </row>
    <row r="69" spans="2:7" s="11" customFormat="1" ht="18" customHeight="1">
      <c r="B69" s="236"/>
      <c r="C69" s="346"/>
      <c r="D69" s="238"/>
      <c r="F69" s="236"/>
      <c r="G69" s="346"/>
    </row>
    <row r="70" spans="2:7" s="11" customFormat="1" ht="18" customHeight="1">
      <c r="B70" s="236"/>
      <c r="C70" s="346"/>
      <c r="D70" s="238"/>
      <c r="F70" s="236"/>
      <c r="G70" s="346"/>
    </row>
    <row r="71" spans="2:7" s="11" customFormat="1" ht="18" customHeight="1">
      <c r="B71" s="236"/>
      <c r="C71" s="346"/>
      <c r="D71" s="238"/>
      <c r="F71" s="236"/>
      <c r="G71" s="346"/>
    </row>
    <row r="72" spans="2:7" s="11" customFormat="1" ht="18" customHeight="1">
      <c r="B72" s="236"/>
      <c r="C72" s="346"/>
      <c r="D72" s="238"/>
      <c r="F72" s="236"/>
      <c r="G72" s="346"/>
    </row>
    <row r="73" spans="2:7" s="11" customFormat="1" ht="18" customHeight="1">
      <c r="B73" s="236"/>
      <c r="C73" s="346"/>
      <c r="D73" s="238"/>
      <c r="F73" s="236"/>
      <c r="G73" s="346"/>
    </row>
    <row r="74" spans="2:7" s="11" customFormat="1" ht="18" customHeight="1">
      <c r="B74" s="236"/>
      <c r="C74" s="346"/>
      <c r="D74" s="238"/>
      <c r="F74" s="236"/>
      <c r="G74" s="346"/>
    </row>
    <row r="75" spans="2:7" s="11" customFormat="1" ht="18" customHeight="1">
      <c r="B75" s="236"/>
      <c r="C75" s="346"/>
      <c r="D75" s="238"/>
      <c r="F75" s="236"/>
      <c r="G75" s="346"/>
    </row>
    <row r="76" spans="2:7" s="11" customFormat="1" ht="18" customHeight="1">
      <c r="B76" s="236"/>
      <c r="C76" s="346"/>
      <c r="D76" s="238"/>
      <c r="F76" s="236"/>
      <c r="G76" s="346"/>
    </row>
    <row r="77" spans="2:7" s="11" customFormat="1" ht="18" customHeight="1">
      <c r="B77" s="236"/>
      <c r="C77" s="346"/>
      <c r="D77" s="238"/>
      <c r="F77" s="236"/>
      <c r="G77" s="346"/>
    </row>
    <row r="78" spans="2:7" s="11" customFormat="1" ht="18" customHeight="1">
      <c r="B78" s="236"/>
      <c r="C78" s="346"/>
      <c r="D78" s="238"/>
      <c r="F78" s="236"/>
      <c r="G78" s="346"/>
    </row>
    <row r="79" spans="2:7" s="11" customFormat="1" ht="18" customHeight="1">
      <c r="B79" s="236"/>
      <c r="C79" s="346"/>
      <c r="D79" s="238"/>
      <c r="F79" s="236"/>
      <c r="G79" s="346"/>
    </row>
    <row r="80" spans="2:7" s="11" customFormat="1" ht="18" customHeight="1">
      <c r="B80" s="236"/>
      <c r="C80" s="346"/>
      <c r="D80" s="238"/>
      <c r="F80" s="236"/>
      <c r="G80" s="346"/>
    </row>
    <row r="81" spans="2:7" s="11" customFormat="1" ht="18" customHeight="1">
      <c r="B81" s="236"/>
      <c r="C81" s="346"/>
      <c r="D81" s="238"/>
      <c r="F81" s="236"/>
      <c r="G81" s="346"/>
    </row>
    <row r="82" spans="2:7" s="11" customFormat="1" ht="18" customHeight="1">
      <c r="B82" s="236"/>
      <c r="C82" s="346"/>
      <c r="D82" s="238"/>
      <c r="F82" s="236"/>
      <c r="G82" s="346"/>
    </row>
    <row r="83" spans="2:7" s="11" customFormat="1" ht="18" customHeight="1">
      <c r="B83" s="236"/>
      <c r="C83" s="346"/>
      <c r="D83" s="238"/>
      <c r="F83" s="236"/>
      <c r="G83" s="346"/>
    </row>
    <row r="84" spans="2:7" s="11" customFormat="1" ht="18" customHeight="1">
      <c r="B84" s="236"/>
      <c r="C84" s="346"/>
      <c r="D84" s="238"/>
      <c r="F84" s="236"/>
      <c r="G84" s="346"/>
    </row>
    <row r="85" spans="2:7" s="11" customFormat="1" ht="18" customHeight="1">
      <c r="B85" s="236"/>
      <c r="C85" s="346"/>
      <c r="D85" s="238"/>
      <c r="F85" s="236"/>
      <c r="G85" s="346"/>
    </row>
    <row r="86" spans="2:7" s="11" customFormat="1" ht="18" customHeight="1">
      <c r="B86" s="236"/>
      <c r="C86" s="346"/>
      <c r="D86" s="238"/>
      <c r="F86" s="236"/>
      <c r="G86" s="346"/>
    </row>
    <row r="87" spans="2:7" s="11" customFormat="1" ht="18" customHeight="1">
      <c r="B87" s="236"/>
      <c r="C87" s="346"/>
      <c r="D87" s="238"/>
      <c r="F87" s="236"/>
      <c r="G87" s="346"/>
    </row>
    <row r="88" spans="2:7" s="11" customFormat="1" ht="18" customHeight="1">
      <c r="B88" s="236"/>
      <c r="C88" s="346"/>
      <c r="D88" s="238"/>
      <c r="F88" s="236"/>
      <c r="G88" s="346"/>
    </row>
    <row r="89" spans="2:7" s="11" customFormat="1" ht="18" customHeight="1">
      <c r="B89" s="236"/>
      <c r="C89" s="346"/>
      <c r="D89" s="238"/>
      <c r="F89" s="236"/>
      <c r="G89" s="346"/>
    </row>
    <row r="90" spans="2:7" s="11" customFormat="1" ht="18" customHeight="1">
      <c r="B90" s="236"/>
      <c r="C90" s="346"/>
      <c r="D90" s="238"/>
      <c r="F90" s="236"/>
      <c r="G90" s="346"/>
    </row>
    <row r="91" spans="2:7" s="11" customFormat="1" ht="18" customHeight="1">
      <c r="B91" s="236"/>
      <c r="C91" s="346"/>
      <c r="D91" s="238"/>
      <c r="F91" s="236"/>
      <c r="G91" s="346"/>
    </row>
    <row r="92" spans="2:7" s="11" customFormat="1" ht="18" customHeight="1">
      <c r="B92" s="236"/>
      <c r="C92" s="346"/>
      <c r="D92" s="238"/>
      <c r="F92" s="236"/>
      <c r="G92" s="346"/>
    </row>
    <row r="93" spans="2:7" s="11" customFormat="1" ht="18" customHeight="1">
      <c r="B93" s="236"/>
      <c r="C93" s="346"/>
      <c r="D93" s="238"/>
      <c r="F93" s="236"/>
      <c r="G93" s="346"/>
    </row>
    <row r="94" spans="2:7" s="11" customFormat="1" ht="18" customHeight="1">
      <c r="B94" s="236"/>
      <c r="C94" s="346"/>
      <c r="D94" s="238"/>
      <c r="F94" s="236"/>
      <c r="G94" s="346"/>
    </row>
    <row r="95" spans="2:7" s="11" customFormat="1" ht="18" customHeight="1">
      <c r="B95" s="236"/>
      <c r="C95" s="346"/>
      <c r="D95" s="238"/>
      <c r="F95" s="236"/>
      <c r="G95" s="346"/>
    </row>
    <row r="96" spans="2:7" s="11" customFormat="1" ht="18" customHeight="1">
      <c r="B96" s="236"/>
      <c r="C96" s="346"/>
      <c r="D96" s="238"/>
      <c r="F96" s="236"/>
      <c r="G96" s="346"/>
    </row>
    <row r="97" spans="2:7" s="11" customFormat="1" ht="18" customHeight="1">
      <c r="B97" s="236"/>
      <c r="C97" s="346"/>
      <c r="D97" s="238"/>
      <c r="F97" s="236"/>
      <c r="G97" s="346"/>
    </row>
    <row r="98" spans="2:7" s="11" customFormat="1" ht="18" customHeight="1">
      <c r="B98" s="236"/>
      <c r="C98" s="346"/>
      <c r="D98" s="238"/>
      <c r="F98" s="236"/>
      <c r="G98" s="346"/>
    </row>
    <row r="99" spans="2:7" s="11" customFormat="1" ht="18" customHeight="1">
      <c r="B99" s="236"/>
      <c r="C99" s="346"/>
      <c r="D99" s="238"/>
      <c r="F99" s="236"/>
      <c r="G99" s="346"/>
    </row>
    <row r="100" spans="2:7" s="11" customFormat="1" ht="18" customHeight="1">
      <c r="B100" s="236"/>
      <c r="C100" s="346"/>
      <c r="D100" s="238"/>
      <c r="F100" s="236"/>
      <c r="G100" s="346"/>
    </row>
    <row r="101" spans="2:7" s="11" customFormat="1" ht="18" customHeight="1">
      <c r="B101" s="236"/>
      <c r="C101" s="346"/>
      <c r="D101" s="238"/>
      <c r="F101" s="236"/>
      <c r="G101" s="346"/>
    </row>
    <row r="102" spans="2:7" s="11" customFormat="1" ht="18" customHeight="1">
      <c r="B102" s="236"/>
      <c r="C102" s="346"/>
      <c r="D102" s="238"/>
      <c r="F102" s="236"/>
      <c r="G102" s="346"/>
    </row>
    <row r="103" spans="2:7" s="11" customFormat="1" ht="18" customHeight="1">
      <c r="B103" s="236"/>
      <c r="C103" s="346"/>
      <c r="D103" s="238"/>
      <c r="F103" s="236"/>
      <c r="G103" s="346"/>
    </row>
    <row r="104" spans="2:7" s="11" customFormat="1" ht="18" customHeight="1">
      <c r="B104" s="236"/>
      <c r="C104" s="346"/>
      <c r="D104" s="238"/>
      <c r="F104" s="236"/>
      <c r="G104" s="346"/>
    </row>
    <row r="105" spans="2:7" s="11" customFormat="1" ht="18" customHeight="1">
      <c r="B105" s="236"/>
      <c r="C105" s="346"/>
      <c r="D105" s="238"/>
      <c r="F105" s="236"/>
      <c r="G105" s="346"/>
    </row>
    <row r="106" spans="2:7" s="11" customFormat="1" ht="18" customHeight="1">
      <c r="B106" s="236"/>
      <c r="C106" s="346"/>
      <c r="D106" s="238"/>
      <c r="F106" s="236"/>
      <c r="G106" s="346"/>
    </row>
    <row r="107" spans="2:7" s="11" customFormat="1" ht="18" customHeight="1">
      <c r="B107" s="236"/>
      <c r="C107" s="346"/>
      <c r="D107" s="238"/>
      <c r="F107" s="236"/>
      <c r="G107" s="346"/>
    </row>
    <row r="108" spans="2:7" s="11" customFormat="1" ht="18" customHeight="1">
      <c r="B108" s="236"/>
      <c r="C108" s="346"/>
      <c r="D108" s="238"/>
      <c r="F108" s="236"/>
      <c r="G108" s="346"/>
    </row>
    <row r="109" spans="2:7" s="11" customFormat="1" ht="18" customHeight="1">
      <c r="B109" s="236"/>
      <c r="C109" s="346"/>
      <c r="D109" s="238"/>
      <c r="F109" s="236"/>
      <c r="G109" s="346"/>
    </row>
    <row r="110" spans="2:7" s="11" customFormat="1" ht="18" customHeight="1">
      <c r="B110" s="236"/>
      <c r="C110" s="346"/>
      <c r="D110" s="238"/>
      <c r="F110" s="236"/>
      <c r="G110" s="346"/>
    </row>
    <row r="111" spans="2:7" s="11" customFormat="1" ht="18" customHeight="1">
      <c r="B111" s="236"/>
      <c r="C111" s="346"/>
      <c r="D111" s="238"/>
      <c r="F111" s="236"/>
      <c r="G111" s="346"/>
    </row>
    <row r="112" spans="2:7" s="11" customFormat="1" ht="18" customHeight="1">
      <c r="B112" s="236"/>
      <c r="C112" s="346"/>
      <c r="D112" s="238"/>
      <c r="F112" s="236"/>
      <c r="G112" s="346"/>
    </row>
    <row r="113" spans="2:7" s="11" customFormat="1" ht="18" customHeight="1">
      <c r="B113" s="236"/>
      <c r="C113" s="346"/>
      <c r="D113" s="238"/>
      <c r="F113" s="236"/>
      <c r="G113" s="346"/>
    </row>
    <row r="114" spans="2:7" s="11" customFormat="1" ht="18" customHeight="1">
      <c r="B114" s="236"/>
      <c r="C114" s="346"/>
      <c r="D114" s="238"/>
      <c r="F114" s="236"/>
      <c r="G114" s="346"/>
    </row>
    <row r="115" spans="2:7" s="11" customFormat="1" ht="18" customHeight="1">
      <c r="B115" s="236"/>
      <c r="C115" s="346"/>
      <c r="D115" s="238"/>
      <c r="F115" s="236"/>
      <c r="G115" s="346"/>
    </row>
    <row r="116" spans="2:7" s="11" customFormat="1" ht="18" customHeight="1">
      <c r="B116" s="236"/>
      <c r="C116" s="346"/>
      <c r="D116" s="238"/>
      <c r="F116" s="236"/>
      <c r="G116" s="346"/>
    </row>
    <row r="117" spans="2:7" s="11" customFormat="1" ht="18" customHeight="1">
      <c r="B117" s="236"/>
      <c r="C117" s="346"/>
      <c r="D117" s="238"/>
      <c r="F117" s="236"/>
      <c r="G117" s="346"/>
    </row>
    <row r="118" spans="2:7" s="11" customFormat="1" ht="18" customHeight="1">
      <c r="B118" s="236"/>
      <c r="C118" s="346"/>
      <c r="D118" s="238"/>
      <c r="F118" s="236"/>
      <c r="G118" s="346"/>
    </row>
    <row r="119" spans="2:7" s="11" customFormat="1" ht="18" customHeight="1">
      <c r="B119" s="236"/>
      <c r="C119" s="346"/>
      <c r="D119" s="238"/>
      <c r="F119" s="236"/>
      <c r="G119" s="346"/>
    </row>
    <row r="120" spans="2:7" s="11" customFormat="1" ht="18" customHeight="1">
      <c r="B120" s="236"/>
      <c r="C120" s="346"/>
      <c r="D120" s="238"/>
      <c r="F120" s="236"/>
      <c r="G120" s="346"/>
    </row>
    <row r="121" spans="2:7" s="11" customFormat="1" ht="18" customHeight="1">
      <c r="B121" s="236"/>
      <c r="C121" s="346"/>
      <c r="D121" s="238"/>
      <c r="F121" s="236"/>
      <c r="G121" s="346"/>
    </row>
    <row r="122" spans="2:7" s="11" customFormat="1" ht="18" customHeight="1">
      <c r="B122" s="236"/>
      <c r="C122" s="346"/>
      <c r="D122" s="238"/>
      <c r="F122" s="236"/>
      <c r="G122" s="346"/>
    </row>
  </sheetData>
  <printOptions/>
  <pageMargins left="0.7874015748031497" right="0.3937007874015748" top="0.7874015748031497" bottom="0.3937007874015748" header="0.3937007874015748" footer="0.5118110236220472"/>
  <pageSetup horizontalDpi="600" verticalDpi="600" orientation="portrait" paperSize="9" scale="71" r:id="rId1"/>
  <headerFooter alignWithMargins="0">
    <oddHeader>&amp;C&amp;"Arial,Fett"&amp;16Teilnehmer Clubpokalfinale 2007</oddHeader>
  </headerFooter>
</worksheet>
</file>

<file path=xl/worksheets/sheet9.xml><?xml version="1.0" encoding="utf-8"?>
<worksheet xmlns="http://schemas.openxmlformats.org/spreadsheetml/2006/main" xmlns:r="http://schemas.openxmlformats.org/officeDocument/2006/relationships">
  <dimension ref="A1:H979"/>
  <sheetViews>
    <sheetView view="pageBreakPreview" zoomScale="60" zoomScaleNormal="50" workbookViewId="0" topLeftCell="A1">
      <selection activeCell="J21" sqref="J21"/>
    </sheetView>
  </sheetViews>
  <sheetFormatPr defaultColWidth="11.421875" defaultRowHeight="12.75"/>
  <cols>
    <col min="2" max="2" width="36.7109375" style="0" customWidth="1"/>
    <col min="3" max="3" width="11.7109375" style="248" customWidth="1"/>
    <col min="4" max="4" width="1.7109375" style="248" customWidth="1"/>
    <col min="6" max="6" width="36.7109375" style="236" customWidth="1"/>
    <col min="7" max="7" width="11.7109375" style="237" customWidth="1"/>
  </cols>
  <sheetData>
    <row r="1" spans="1:8" s="11" customFormat="1" ht="18" customHeight="1">
      <c r="A1" s="185"/>
      <c r="B1" s="12" t="s">
        <v>133</v>
      </c>
      <c r="C1" s="238" t="s">
        <v>134</v>
      </c>
      <c r="D1" s="238"/>
      <c r="E1" s="185"/>
      <c r="F1" s="12" t="s">
        <v>133</v>
      </c>
      <c r="G1" s="238" t="s">
        <v>134</v>
      </c>
      <c r="H1" s="12"/>
    </row>
    <row r="2" spans="1:8" s="11" customFormat="1" ht="18" customHeight="1">
      <c r="A2" s="251"/>
      <c r="B2" s="328" t="s">
        <v>136</v>
      </c>
      <c r="C2" s="238"/>
      <c r="D2" s="238"/>
      <c r="E2" s="251"/>
      <c r="F2" s="328" t="s">
        <v>137</v>
      </c>
      <c r="G2" s="238"/>
      <c r="H2" s="12"/>
    </row>
    <row r="3" spans="1:8" s="11" customFormat="1" ht="18" customHeight="1">
      <c r="A3" s="251"/>
      <c r="B3" s="12"/>
      <c r="C3" s="238"/>
      <c r="D3" s="238"/>
      <c r="E3" s="12"/>
      <c r="F3" s="12"/>
      <c r="G3" s="238"/>
      <c r="H3" s="12"/>
    </row>
    <row r="4" spans="1:8" s="11" customFormat="1" ht="18" customHeight="1">
      <c r="A4" s="12"/>
      <c r="B4" s="328" t="s">
        <v>138</v>
      </c>
      <c r="C4" s="238"/>
      <c r="D4" s="238"/>
      <c r="E4" s="12"/>
      <c r="F4" s="328" t="s">
        <v>77</v>
      </c>
      <c r="G4" s="238"/>
      <c r="H4" s="12"/>
    </row>
    <row r="5" spans="1:8" s="11" customFormat="1" ht="18" customHeight="1">
      <c r="A5" s="12"/>
      <c r="B5" s="12" t="s">
        <v>111</v>
      </c>
      <c r="C5" s="238" t="s">
        <v>140</v>
      </c>
      <c r="D5" s="238"/>
      <c r="E5" s="12"/>
      <c r="F5" s="12" t="s">
        <v>106</v>
      </c>
      <c r="G5" s="238" t="s">
        <v>139</v>
      </c>
      <c r="H5" s="12"/>
    </row>
    <row r="6" spans="1:8" s="11" customFormat="1" ht="18" customHeight="1">
      <c r="A6" s="12"/>
      <c r="B6" s="12" t="s">
        <v>110</v>
      </c>
      <c r="C6" s="238" t="s">
        <v>141</v>
      </c>
      <c r="D6" s="238"/>
      <c r="E6" s="12"/>
      <c r="F6" s="12" t="s">
        <v>105</v>
      </c>
      <c r="G6" s="238" t="s">
        <v>144</v>
      </c>
      <c r="H6" s="12"/>
    </row>
    <row r="7" spans="1:8" s="11" customFormat="1" ht="18" customHeight="1">
      <c r="A7" s="12"/>
      <c r="B7" s="12" t="s">
        <v>109</v>
      </c>
      <c r="C7" s="238" t="s">
        <v>143</v>
      </c>
      <c r="D7" s="238"/>
      <c r="E7" s="12"/>
      <c r="F7" s="12" t="s">
        <v>234</v>
      </c>
      <c r="G7" s="238" t="s">
        <v>239</v>
      </c>
      <c r="H7" s="12"/>
    </row>
    <row r="8" spans="1:8" s="11" customFormat="1" ht="18" customHeight="1">
      <c r="A8" s="12"/>
      <c r="B8" s="12"/>
      <c r="C8" s="12"/>
      <c r="D8" s="238"/>
      <c r="E8" s="12"/>
      <c r="F8" s="12" t="s">
        <v>104</v>
      </c>
      <c r="G8" s="238" t="s">
        <v>142</v>
      </c>
      <c r="H8" s="12"/>
    </row>
    <row r="9" spans="1:8" s="11" customFormat="1" ht="18" customHeight="1">
      <c r="A9" s="12"/>
      <c r="B9" s="12"/>
      <c r="C9" s="238"/>
      <c r="D9" s="238"/>
      <c r="E9" s="12"/>
      <c r="F9" s="12"/>
      <c r="G9" s="238"/>
      <c r="H9" s="12"/>
    </row>
    <row r="10" spans="1:8" s="11" customFormat="1" ht="18" customHeight="1">
      <c r="A10" s="12"/>
      <c r="B10" s="12"/>
      <c r="C10" s="238"/>
      <c r="D10" s="238"/>
      <c r="E10" s="12"/>
      <c r="F10" s="12"/>
      <c r="G10" s="238"/>
      <c r="H10" s="12"/>
    </row>
    <row r="11" spans="1:8" s="11" customFormat="1" ht="18" customHeight="1">
      <c r="A11" s="12"/>
      <c r="B11" s="328" t="s">
        <v>79</v>
      </c>
      <c r="C11" s="238"/>
      <c r="D11" s="238"/>
      <c r="E11" s="12"/>
      <c r="F11" s="328" t="s">
        <v>78</v>
      </c>
      <c r="G11" s="238"/>
      <c r="H11" s="12"/>
    </row>
    <row r="12" spans="1:8" s="11" customFormat="1" ht="18" customHeight="1">
      <c r="A12" s="12"/>
      <c r="B12" s="12" t="s">
        <v>112</v>
      </c>
      <c r="C12" s="238" t="s">
        <v>145</v>
      </c>
      <c r="D12" s="238"/>
      <c r="E12" s="12"/>
      <c r="F12" s="12" t="s">
        <v>233</v>
      </c>
      <c r="G12" s="238" t="s">
        <v>238</v>
      </c>
      <c r="H12" s="12"/>
    </row>
    <row r="13" spans="1:8" s="11" customFormat="1" ht="18" customHeight="1">
      <c r="A13" s="12"/>
      <c r="B13" s="12" t="s">
        <v>235</v>
      </c>
      <c r="C13" s="238" t="s">
        <v>148</v>
      </c>
      <c r="D13" s="238"/>
      <c r="E13" s="12"/>
      <c r="F13" s="12" t="s">
        <v>108</v>
      </c>
      <c r="G13" s="238" t="s">
        <v>149</v>
      </c>
      <c r="H13" s="12"/>
    </row>
    <row r="14" spans="1:8" s="11" customFormat="1" ht="18" customHeight="1">
      <c r="A14" s="12"/>
      <c r="B14" s="12" t="s">
        <v>114</v>
      </c>
      <c r="C14" s="238" t="s">
        <v>146</v>
      </c>
      <c r="D14" s="238"/>
      <c r="E14" s="12"/>
      <c r="F14" s="12" t="s">
        <v>107</v>
      </c>
      <c r="G14" s="238" t="s">
        <v>147</v>
      </c>
      <c r="H14" s="12"/>
    </row>
    <row r="15" spans="1:8" s="11" customFormat="1" ht="18" customHeight="1">
      <c r="A15" s="12"/>
      <c r="B15" s="12" t="s">
        <v>113</v>
      </c>
      <c r="C15" s="238" t="s">
        <v>150</v>
      </c>
      <c r="D15" s="238"/>
      <c r="E15" s="12"/>
      <c r="F15" s="12"/>
      <c r="G15" s="12"/>
      <c r="H15" s="12"/>
    </row>
    <row r="16" spans="1:8" s="11" customFormat="1" ht="18" customHeight="1">
      <c r="A16" s="12"/>
      <c r="B16" s="12"/>
      <c r="C16" s="238"/>
      <c r="D16" s="238"/>
      <c r="E16" s="12"/>
      <c r="F16" s="12"/>
      <c r="G16" s="238"/>
      <c r="H16" s="12"/>
    </row>
    <row r="17" spans="1:8" s="11" customFormat="1" ht="18" customHeight="1">
      <c r="A17" s="12"/>
      <c r="B17" s="12"/>
      <c r="C17" s="238"/>
      <c r="D17" s="238"/>
      <c r="E17" s="12"/>
      <c r="F17" s="12"/>
      <c r="G17" s="238"/>
      <c r="H17" s="12"/>
    </row>
    <row r="18" spans="1:8" s="11" customFormat="1" ht="18" customHeight="1">
      <c r="A18" s="12"/>
      <c r="B18" s="328" t="s">
        <v>80</v>
      </c>
      <c r="C18" s="238"/>
      <c r="D18" s="238"/>
      <c r="E18" s="12"/>
      <c r="F18" s="328" t="s">
        <v>76</v>
      </c>
      <c r="G18" s="238"/>
      <c r="H18" s="12"/>
    </row>
    <row r="19" spans="1:8" s="11" customFormat="1" ht="18" customHeight="1">
      <c r="A19" s="12"/>
      <c r="B19" s="12" t="s">
        <v>116</v>
      </c>
      <c r="C19" s="238" t="s">
        <v>151</v>
      </c>
      <c r="D19" s="238"/>
      <c r="E19" s="12"/>
      <c r="F19" s="12" t="s">
        <v>157</v>
      </c>
      <c r="G19" s="238" t="s">
        <v>158</v>
      </c>
      <c r="H19" s="12"/>
    </row>
    <row r="20" spans="1:8" s="11" customFormat="1" ht="18" customHeight="1">
      <c r="A20" s="12"/>
      <c r="B20" s="12" t="s">
        <v>155</v>
      </c>
      <c r="C20" s="238" t="s">
        <v>156</v>
      </c>
      <c r="D20" s="238"/>
      <c r="E20" s="12"/>
      <c r="F20" s="12" t="s">
        <v>152</v>
      </c>
      <c r="G20" s="238" t="s">
        <v>153</v>
      </c>
      <c r="H20" s="12"/>
    </row>
    <row r="21" spans="1:8" s="11" customFormat="1" ht="18" customHeight="1">
      <c r="A21" s="12"/>
      <c r="B21" s="12" t="s">
        <v>115</v>
      </c>
      <c r="C21" s="238" t="s">
        <v>154</v>
      </c>
      <c r="D21" s="238"/>
      <c r="E21" s="12"/>
      <c r="F21" s="12" t="s">
        <v>231</v>
      </c>
      <c r="G21" s="251" t="s">
        <v>232</v>
      </c>
      <c r="H21" s="12"/>
    </row>
    <row r="22" spans="1:8" s="11" customFormat="1" ht="18" customHeight="1">
      <c r="A22" s="12"/>
      <c r="B22" s="12"/>
      <c r="C22" s="238"/>
      <c r="D22" s="238"/>
      <c r="E22" s="12"/>
      <c r="F22" s="12" t="s">
        <v>159</v>
      </c>
      <c r="G22" s="238" t="s">
        <v>160</v>
      </c>
      <c r="H22" s="12"/>
    </row>
    <row r="23" spans="1:8" s="11" customFormat="1" ht="18" customHeight="1">
      <c r="A23" s="12"/>
      <c r="B23" s="12"/>
      <c r="C23" s="238"/>
      <c r="D23" s="238"/>
      <c r="E23" s="12"/>
      <c r="F23" s="12"/>
      <c r="G23" s="238"/>
      <c r="H23" s="12"/>
    </row>
    <row r="24" spans="1:8" s="11" customFormat="1" ht="18" customHeight="1">
      <c r="A24" s="12"/>
      <c r="B24" s="12"/>
      <c r="C24" s="238"/>
      <c r="D24" s="238"/>
      <c r="E24" s="12"/>
      <c r="F24" s="12"/>
      <c r="G24" s="238"/>
      <c r="H24" s="12"/>
    </row>
    <row r="25" spans="1:8" s="11" customFormat="1" ht="18" customHeight="1">
      <c r="A25" s="12"/>
      <c r="B25" s="328" t="s">
        <v>81</v>
      </c>
      <c r="C25" s="238"/>
      <c r="D25" s="238"/>
      <c r="E25" s="12"/>
      <c r="F25" s="328" t="s">
        <v>75</v>
      </c>
      <c r="G25" s="238"/>
      <c r="H25" s="12"/>
    </row>
    <row r="26" spans="1:8" s="11" customFormat="1" ht="18" customHeight="1">
      <c r="A26" s="12"/>
      <c r="B26" s="12" t="s">
        <v>117</v>
      </c>
      <c r="C26" s="238" t="s">
        <v>166</v>
      </c>
      <c r="D26" s="238"/>
      <c r="E26" s="12"/>
      <c r="F26" s="12" t="s">
        <v>103</v>
      </c>
      <c r="G26" s="238" t="s">
        <v>167</v>
      </c>
      <c r="H26" s="12"/>
    </row>
    <row r="27" spans="1:8" s="11" customFormat="1" ht="18" customHeight="1">
      <c r="A27" s="12"/>
      <c r="B27" s="12" t="s">
        <v>118</v>
      </c>
      <c r="C27" s="238" t="s">
        <v>164</v>
      </c>
      <c r="D27" s="238"/>
      <c r="E27" s="12"/>
      <c r="F27" s="12" t="s">
        <v>101</v>
      </c>
      <c r="G27" s="238" t="s">
        <v>163</v>
      </c>
      <c r="H27" s="12"/>
    </row>
    <row r="28" spans="1:8" s="11" customFormat="1" ht="18" customHeight="1">
      <c r="A28" s="12"/>
      <c r="B28" s="12" t="s">
        <v>161</v>
      </c>
      <c r="C28" s="238" t="s">
        <v>162</v>
      </c>
      <c r="D28" s="238"/>
      <c r="E28" s="12"/>
      <c r="F28" s="12" t="s">
        <v>102</v>
      </c>
      <c r="G28" s="238" t="s">
        <v>165</v>
      </c>
      <c r="H28" s="12"/>
    </row>
    <row r="29" spans="1:8" s="11" customFormat="1" ht="18" customHeight="1">
      <c r="A29" s="12"/>
      <c r="B29" s="12" t="s">
        <v>119</v>
      </c>
      <c r="C29" s="238" t="s">
        <v>168</v>
      </c>
      <c r="D29" s="238"/>
      <c r="E29" s="12"/>
      <c r="F29" s="12" t="s">
        <v>100</v>
      </c>
      <c r="G29" s="238" t="s">
        <v>169</v>
      </c>
      <c r="H29" s="12"/>
    </row>
    <row r="30" spans="1:8" s="11" customFormat="1" ht="18" customHeight="1">
      <c r="A30" s="12"/>
      <c r="B30" s="12"/>
      <c r="C30" s="238"/>
      <c r="D30" s="238"/>
      <c r="E30" s="12"/>
      <c r="F30" s="12"/>
      <c r="G30" s="238"/>
      <c r="H30" s="12"/>
    </row>
    <row r="31" spans="1:8" s="11" customFormat="1" ht="18" customHeight="1">
      <c r="A31" s="12"/>
      <c r="B31" s="12"/>
      <c r="C31" s="238"/>
      <c r="D31" s="238"/>
      <c r="E31" s="12"/>
      <c r="F31" s="12"/>
      <c r="G31" s="238"/>
      <c r="H31" s="12"/>
    </row>
    <row r="32" spans="1:8" s="11" customFormat="1" ht="18" customHeight="1">
      <c r="A32" s="12"/>
      <c r="B32" s="328" t="s">
        <v>82</v>
      </c>
      <c r="C32" s="238"/>
      <c r="D32" s="238"/>
      <c r="E32" s="12"/>
      <c r="F32" s="328" t="s">
        <v>170</v>
      </c>
      <c r="G32" s="238"/>
      <c r="H32" s="12"/>
    </row>
    <row r="33" spans="1:8" s="11" customFormat="1" ht="18" customHeight="1">
      <c r="A33" s="12"/>
      <c r="B33" s="12" t="s">
        <v>122</v>
      </c>
      <c r="C33" s="238" t="s">
        <v>172</v>
      </c>
      <c r="D33" s="238"/>
      <c r="E33" s="12"/>
      <c r="F33" s="12" t="s">
        <v>97</v>
      </c>
      <c r="G33" s="238" t="s">
        <v>176</v>
      </c>
      <c r="H33" s="12"/>
    </row>
    <row r="34" spans="1:8" s="11" customFormat="1" ht="18" customHeight="1">
      <c r="A34" s="12"/>
      <c r="B34" s="12" t="s">
        <v>120</v>
      </c>
      <c r="C34" s="238" t="s">
        <v>174</v>
      </c>
      <c r="D34" s="238"/>
      <c r="E34" s="12"/>
      <c r="F34" s="12" t="s">
        <v>99</v>
      </c>
      <c r="G34" s="238" t="s">
        <v>175</v>
      </c>
      <c r="H34" s="12"/>
    </row>
    <row r="35" spans="1:8" s="11" customFormat="1" ht="18" customHeight="1">
      <c r="A35" s="12"/>
      <c r="B35" s="12" t="s">
        <v>121</v>
      </c>
      <c r="C35" s="238" t="s">
        <v>171</v>
      </c>
      <c r="D35" s="238"/>
      <c r="E35" s="12"/>
      <c r="F35" s="12" t="s">
        <v>98</v>
      </c>
      <c r="G35" s="238" t="s">
        <v>173</v>
      </c>
      <c r="H35" s="12"/>
    </row>
    <row r="36" spans="1:8" s="11" customFormat="1" ht="18" customHeight="1">
      <c r="A36" s="12"/>
      <c r="B36" s="12"/>
      <c r="C36" s="238"/>
      <c r="D36" s="238"/>
      <c r="E36" s="12"/>
      <c r="F36" s="12"/>
      <c r="G36" s="238"/>
      <c r="H36" s="12"/>
    </row>
    <row r="37" spans="1:8" s="11" customFormat="1" ht="18" customHeight="1">
      <c r="A37" s="12"/>
      <c r="B37" s="12"/>
      <c r="C37" s="238"/>
      <c r="D37" s="238"/>
      <c r="E37" s="12"/>
      <c r="F37" s="12"/>
      <c r="G37" s="238"/>
      <c r="H37" s="12"/>
    </row>
    <row r="38" spans="1:8" s="11" customFormat="1" ht="18" customHeight="1">
      <c r="A38" s="12"/>
      <c r="B38" s="12"/>
      <c r="C38" s="238"/>
      <c r="D38" s="238"/>
      <c r="E38" s="12"/>
      <c r="F38" s="12"/>
      <c r="G38" s="238"/>
      <c r="H38" s="12"/>
    </row>
    <row r="39" spans="1:8" s="11" customFormat="1" ht="18" customHeight="1">
      <c r="A39" s="12"/>
      <c r="B39" s="328" t="s">
        <v>83</v>
      </c>
      <c r="C39" s="238"/>
      <c r="D39" s="238"/>
      <c r="E39" s="12"/>
      <c r="F39" s="328" t="s">
        <v>74</v>
      </c>
      <c r="G39" s="238"/>
      <c r="H39" s="12"/>
    </row>
    <row r="40" spans="1:8" s="11" customFormat="1" ht="18" customHeight="1">
      <c r="A40" s="12"/>
      <c r="B40" s="12" t="s">
        <v>124</v>
      </c>
      <c r="C40" s="238" t="s">
        <v>182</v>
      </c>
      <c r="D40" s="238"/>
      <c r="E40" s="12"/>
      <c r="F40" s="12" t="s">
        <v>94</v>
      </c>
      <c r="G40" s="238" t="s">
        <v>181</v>
      </c>
      <c r="H40" s="12"/>
    </row>
    <row r="41" spans="1:8" s="11" customFormat="1" ht="18" customHeight="1">
      <c r="A41" s="12"/>
      <c r="B41" s="12" t="s">
        <v>125</v>
      </c>
      <c r="C41" s="238" t="s">
        <v>180</v>
      </c>
      <c r="D41" s="238"/>
      <c r="E41" s="12"/>
      <c r="F41" s="12" t="s">
        <v>96</v>
      </c>
      <c r="G41" s="238" t="s">
        <v>183</v>
      </c>
      <c r="H41" s="12"/>
    </row>
    <row r="42" spans="1:8" s="11" customFormat="1" ht="18" customHeight="1">
      <c r="A42" s="12"/>
      <c r="B42" s="12" t="s">
        <v>177</v>
      </c>
      <c r="C42" s="238" t="s">
        <v>178</v>
      </c>
      <c r="D42" s="238"/>
      <c r="E42" s="12"/>
      <c r="F42" s="12" t="s">
        <v>95</v>
      </c>
      <c r="G42" s="238" t="s">
        <v>179</v>
      </c>
      <c r="H42" s="12"/>
    </row>
    <row r="43" spans="1:8" s="11" customFormat="1" ht="18" customHeight="1">
      <c r="A43" s="12"/>
      <c r="B43" s="12" t="s">
        <v>123</v>
      </c>
      <c r="C43" s="238" t="s">
        <v>184</v>
      </c>
      <c r="D43" s="238"/>
      <c r="E43" s="12"/>
      <c r="F43" s="12"/>
      <c r="G43" s="238"/>
      <c r="H43" s="12"/>
    </row>
    <row r="44" spans="1:8" s="11" customFormat="1" ht="18" customHeight="1">
      <c r="A44" s="12"/>
      <c r="B44" s="12"/>
      <c r="C44" s="238"/>
      <c r="D44" s="238"/>
      <c r="E44" s="12"/>
      <c r="F44" s="12" t="s">
        <v>236</v>
      </c>
      <c r="G44" s="238" t="s">
        <v>236</v>
      </c>
      <c r="H44" s="12"/>
    </row>
    <row r="45" spans="1:8" s="11" customFormat="1" ht="18" customHeight="1">
      <c r="A45" s="12"/>
      <c r="B45" s="12"/>
      <c r="C45" s="238"/>
      <c r="D45" s="238"/>
      <c r="E45" s="12"/>
      <c r="F45" s="12"/>
      <c r="G45" s="238"/>
      <c r="H45" s="12"/>
    </row>
    <row r="46" spans="1:8" s="11" customFormat="1" ht="18" customHeight="1">
      <c r="A46" s="12"/>
      <c r="B46" s="328" t="s">
        <v>84</v>
      </c>
      <c r="C46" s="238"/>
      <c r="D46" s="238"/>
      <c r="E46" s="12"/>
      <c r="F46" s="328" t="s">
        <v>73</v>
      </c>
      <c r="G46" s="238"/>
      <c r="H46" s="12"/>
    </row>
    <row r="47" spans="1:8" s="11" customFormat="1" ht="18" customHeight="1">
      <c r="A47" s="12"/>
      <c r="B47" s="12" t="s">
        <v>126</v>
      </c>
      <c r="C47" s="238" t="s">
        <v>187</v>
      </c>
      <c r="D47" s="238"/>
      <c r="E47" s="12"/>
      <c r="F47" s="12" t="s">
        <v>92</v>
      </c>
      <c r="G47" s="238" t="s">
        <v>186</v>
      </c>
      <c r="H47" s="12"/>
    </row>
    <row r="48" spans="1:8" s="11" customFormat="1" ht="18" customHeight="1">
      <c r="A48" s="12"/>
      <c r="B48" s="12" t="s">
        <v>127</v>
      </c>
      <c r="C48" s="238" t="s">
        <v>189</v>
      </c>
      <c r="D48" s="238"/>
      <c r="E48" s="12"/>
      <c r="F48" s="12" t="s">
        <v>91</v>
      </c>
      <c r="G48" s="238" t="s">
        <v>190</v>
      </c>
      <c r="H48" s="12"/>
    </row>
    <row r="49" spans="1:8" s="11" customFormat="1" ht="18" customHeight="1">
      <c r="A49" s="12"/>
      <c r="B49" s="12" t="s">
        <v>128</v>
      </c>
      <c r="C49" s="238" t="s">
        <v>185</v>
      </c>
      <c r="D49" s="238"/>
      <c r="E49" s="12"/>
      <c r="F49" s="12" t="s">
        <v>90</v>
      </c>
      <c r="G49" s="238" t="s">
        <v>188</v>
      </c>
      <c r="H49" s="12"/>
    </row>
    <row r="50" spans="1:8" s="11" customFormat="1" ht="18" customHeight="1">
      <c r="A50" s="12"/>
      <c r="B50" s="12"/>
      <c r="C50" s="12"/>
      <c r="D50" s="238"/>
      <c r="E50" s="12"/>
      <c r="F50" s="12" t="s">
        <v>93</v>
      </c>
      <c r="G50" s="238" t="s">
        <v>191</v>
      </c>
      <c r="H50" s="12"/>
    </row>
    <row r="51" spans="1:8" s="11" customFormat="1" ht="18" customHeight="1">
      <c r="A51" s="12"/>
      <c r="B51" s="12"/>
      <c r="C51" s="238"/>
      <c r="D51" s="238"/>
      <c r="E51" s="12"/>
      <c r="F51" s="12"/>
      <c r="G51" s="238"/>
      <c r="H51" s="12"/>
    </row>
    <row r="52" spans="1:8" s="11" customFormat="1" ht="18" customHeight="1">
      <c r="A52" s="12"/>
      <c r="B52" s="12"/>
      <c r="C52" s="238"/>
      <c r="D52" s="238"/>
      <c r="E52" s="12"/>
      <c r="F52" s="12"/>
      <c r="G52" s="238"/>
      <c r="H52" s="12"/>
    </row>
    <row r="53" spans="1:8" s="11" customFormat="1" ht="18" customHeight="1">
      <c r="A53" s="12"/>
      <c r="B53" s="328" t="s">
        <v>85</v>
      </c>
      <c r="C53" s="238"/>
      <c r="D53" s="238"/>
      <c r="E53" s="12"/>
      <c r="F53" s="328" t="s">
        <v>72</v>
      </c>
      <c r="G53" s="238"/>
      <c r="H53" s="12"/>
    </row>
    <row r="54" spans="1:8" s="11" customFormat="1" ht="18" customHeight="1">
      <c r="A54" s="12"/>
      <c r="B54" s="12" t="s">
        <v>130</v>
      </c>
      <c r="C54" s="238" t="s">
        <v>196</v>
      </c>
      <c r="D54" s="238"/>
      <c r="E54" s="12"/>
      <c r="F54" s="12" t="s">
        <v>86</v>
      </c>
      <c r="G54" s="238" t="s">
        <v>200</v>
      </c>
      <c r="H54" s="12"/>
    </row>
    <row r="55" spans="1:8" s="11" customFormat="1" ht="18" customHeight="1">
      <c r="A55" s="12"/>
      <c r="B55" s="12" t="s">
        <v>131</v>
      </c>
      <c r="C55" s="238" t="s">
        <v>194</v>
      </c>
      <c r="D55" s="238"/>
      <c r="E55" s="12"/>
      <c r="F55" s="12" t="s">
        <v>88</v>
      </c>
      <c r="G55" s="238" t="s">
        <v>197</v>
      </c>
      <c r="H55" s="12"/>
    </row>
    <row r="56" spans="1:8" s="11" customFormat="1" ht="18" customHeight="1">
      <c r="A56" s="12"/>
      <c r="B56" s="12" t="s">
        <v>129</v>
      </c>
      <c r="C56" s="238" t="s">
        <v>192</v>
      </c>
      <c r="D56" s="238"/>
      <c r="E56" s="12"/>
      <c r="F56" s="12" t="s">
        <v>87</v>
      </c>
      <c r="G56" s="238" t="s">
        <v>195</v>
      </c>
      <c r="H56" s="12"/>
    </row>
    <row r="57" spans="1:8" s="11" customFormat="1" ht="18" customHeight="1">
      <c r="A57" s="12"/>
      <c r="B57" s="12" t="s">
        <v>198</v>
      </c>
      <c r="C57" s="238" t="s">
        <v>199</v>
      </c>
      <c r="D57" s="238"/>
      <c r="E57" s="12"/>
      <c r="F57" s="12" t="s">
        <v>89</v>
      </c>
      <c r="G57" s="238" t="s">
        <v>193</v>
      </c>
      <c r="H57" s="12"/>
    </row>
    <row r="58" spans="1:8" s="11" customFormat="1" ht="18" customHeight="1">
      <c r="A58" s="12"/>
      <c r="B58" s="12"/>
      <c r="C58" s="238"/>
      <c r="D58" s="238"/>
      <c r="E58" s="12"/>
      <c r="F58" s="12"/>
      <c r="G58" s="238"/>
      <c r="H58" s="12"/>
    </row>
    <row r="59" spans="1:8" s="11" customFormat="1" ht="18" customHeight="1">
      <c r="A59" s="12"/>
      <c r="B59" s="12"/>
      <c r="C59" s="238"/>
      <c r="D59" s="238"/>
      <c r="E59" s="12"/>
      <c r="F59" s="12"/>
      <c r="G59" s="238"/>
      <c r="H59" s="12"/>
    </row>
    <row r="60" spans="1:8" s="11" customFormat="1" ht="18" customHeight="1">
      <c r="A60" s="12"/>
      <c r="B60" s="12"/>
      <c r="C60" s="238"/>
      <c r="D60" s="238"/>
      <c r="E60" s="12"/>
      <c r="F60" s="12"/>
      <c r="G60" s="238"/>
      <c r="H60" s="12"/>
    </row>
    <row r="61" spans="1:8" s="11" customFormat="1" ht="18" customHeight="1">
      <c r="A61" s="12"/>
      <c r="B61" s="12"/>
      <c r="C61" s="238"/>
      <c r="D61" s="238"/>
      <c r="E61" s="12"/>
      <c r="F61" s="12"/>
      <c r="G61" s="238"/>
      <c r="H61" s="12"/>
    </row>
    <row r="62" spans="1:8" s="11" customFormat="1" ht="18" customHeight="1">
      <c r="A62" s="12"/>
      <c r="B62" s="12"/>
      <c r="C62" s="238"/>
      <c r="D62" s="238"/>
      <c r="E62" s="12"/>
      <c r="F62" s="12"/>
      <c r="G62" s="238"/>
      <c r="H62" s="12"/>
    </row>
    <row r="63" spans="1:8" s="11" customFormat="1" ht="18" customHeight="1">
      <c r="A63" s="12"/>
      <c r="B63" s="12"/>
      <c r="C63" s="238"/>
      <c r="D63" s="238"/>
      <c r="E63" s="12"/>
      <c r="F63" s="12"/>
      <c r="G63" s="238"/>
      <c r="H63" s="12"/>
    </row>
    <row r="64" spans="1:8" s="11" customFormat="1" ht="18" customHeight="1">
      <c r="A64" s="12"/>
      <c r="B64" s="12"/>
      <c r="C64" s="238"/>
      <c r="D64" s="238"/>
      <c r="E64" s="12"/>
      <c r="F64" s="12"/>
      <c r="G64" s="238"/>
      <c r="H64" s="12"/>
    </row>
    <row r="65" spans="1:8" s="11" customFormat="1" ht="18" customHeight="1">
      <c r="A65" s="12"/>
      <c r="B65" s="12"/>
      <c r="C65" s="238"/>
      <c r="D65" s="238"/>
      <c r="E65" s="12"/>
      <c r="F65" s="12"/>
      <c r="G65" s="238"/>
      <c r="H65" s="12"/>
    </row>
    <row r="66" spans="1:8" s="11" customFormat="1" ht="18" customHeight="1">
      <c r="A66" s="12"/>
      <c r="B66" s="12"/>
      <c r="C66" s="238"/>
      <c r="D66" s="238"/>
      <c r="E66" s="12"/>
      <c r="F66" s="12"/>
      <c r="G66" s="238"/>
      <c r="H66" s="12"/>
    </row>
    <row r="67" spans="1:8" s="11" customFormat="1" ht="18" customHeight="1">
      <c r="A67" s="12"/>
      <c r="B67" s="12"/>
      <c r="C67" s="238"/>
      <c r="D67" s="238"/>
      <c r="E67" s="12"/>
      <c r="F67" s="12"/>
      <c r="G67" s="238"/>
      <c r="H67" s="12"/>
    </row>
    <row r="68" spans="1:8" s="11" customFormat="1" ht="18" customHeight="1">
      <c r="A68" s="12"/>
      <c r="B68" s="12"/>
      <c r="C68" s="238"/>
      <c r="D68" s="238"/>
      <c r="E68" s="12"/>
      <c r="F68" s="12"/>
      <c r="G68" s="238"/>
      <c r="H68" s="12"/>
    </row>
    <row r="69" spans="1:8" s="11" customFormat="1" ht="18" customHeight="1">
      <c r="A69" s="12"/>
      <c r="B69" s="12"/>
      <c r="C69" s="238"/>
      <c r="D69" s="238"/>
      <c r="E69" s="12"/>
      <c r="F69" s="12"/>
      <c r="G69" s="238"/>
      <c r="H69" s="12"/>
    </row>
    <row r="70" spans="1:8" s="11" customFormat="1" ht="18" customHeight="1">
      <c r="A70" s="12"/>
      <c r="B70" s="12"/>
      <c r="C70" s="238"/>
      <c r="D70" s="238"/>
      <c r="E70" s="12"/>
      <c r="F70" s="12"/>
      <c r="G70" s="238"/>
      <c r="H70" s="12"/>
    </row>
    <row r="71" spans="1:8" s="11" customFormat="1" ht="18" customHeight="1">
      <c r="A71" s="12"/>
      <c r="B71" s="12"/>
      <c r="C71" s="238"/>
      <c r="D71" s="238"/>
      <c r="E71" s="12"/>
      <c r="F71" s="12"/>
      <c r="G71" s="238"/>
      <c r="H71" s="12"/>
    </row>
    <row r="72" spans="1:8" s="11" customFormat="1" ht="18" customHeight="1">
      <c r="A72" s="12"/>
      <c r="B72" s="12"/>
      <c r="C72" s="238"/>
      <c r="D72" s="238"/>
      <c r="E72" s="12"/>
      <c r="F72" s="12"/>
      <c r="G72" s="238"/>
      <c r="H72" s="12"/>
    </row>
    <row r="73" spans="1:8" s="11" customFormat="1" ht="18" customHeight="1">
      <c r="A73" s="12"/>
      <c r="B73" s="12"/>
      <c r="C73" s="238"/>
      <c r="D73" s="238"/>
      <c r="E73" s="12"/>
      <c r="F73" s="12"/>
      <c r="G73" s="238"/>
      <c r="H73" s="12"/>
    </row>
    <row r="74" spans="1:8" s="11" customFormat="1" ht="18" customHeight="1">
      <c r="A74" s="12"/>
      <c r="B74" s="12"/>
      <c r="C74" s="238"/>
      <c r="D74" s="238"/>
      <c r="E74" s="12"/>
      <c r="F74" s="12"/>
      <c r="G74" s="238"/>
      <c r="H74" s="12"/>
    </row>
    <row r="75" spans="1:8" s="11" customFormat="1" ht="18" customHeight="1">
      <c r="A75" s="12"/>
      <c r="B75" s="12"/>
      <c r="C75" s="238"/>
      <c r="D75" s="238"/>
      <c r="E75" s="12"/>
      <c r="F75" s="12"/>
      <c r="G75" s="238"/>
      <c r="H75" s="12"/>
    </row>
    <row r="76" spans="1:8" s="11" customFormat="1" ht="18" customHeight="1">
      <c r="A76" s="12"/>
      <c r="B76" s="12"/>
      <c r="C76" s="238"/>
      <c r="D76" s="238"/>
      <c r="E76" s="12"/>
      <c r="F76" s="12"/>
      <c r="G76" s="238"/>
      <c r="H76" s="12"/>
    </row>
    <row r="77" spans="1:8" s="11" customFormat="1" ht="18" customHeight="1">
      <c r="A77" s="12"/>
      <c r="B77" s="12"/>
      <c r="C77" s="238"/>
      <c r="D77" s="238"/>
      <c r="E77" s="12"/>
      <c r="F77" s="12"/>
      <c r="G77" s="238"/>
      <c r="H77" s="12"/>
    </row>
    <row r="78" spans="1:8" s="11" customFormat="1" ht="18" customHeight="1">
      <c r="A78" s="12"/>
      <c r="B78" s="12"/>
      <c r="C78" s="238"/>
      <c r="D78" s="238"/>
      <c r="E78" s="12"/>
      <c r="F78" s="12"/>
      <c r="G78" s="238"/>
      <c r="H78" s="12"/>
    </row>
    <row r="79" spans="1:8" s="11" customFormat="1" ht="18" customHeight="1">
      <c r="A79" s="12"/>
      <c r="B79" s="12"/>
      <c r="C79" s="238"/>
      <c r="D79" s="238"/>
      <c r="E79" s="12"/>
      <c r="F79" s="12"/>
      <c r="G79" s="238"/>
      <c r="H79" s="12"/>
    </row>
    <row r="80" spans="1:8" s="11" customFormat="1" ht="18" customHeight="1">
      <c r="A80" s="12"/>
      <c r="B80" s="12"/>
      <c r="C80" s="238"/>
      <c r="D80" s="238"/>
      <c r="E80" s="12"/>
      <c r="F80" s="12"/>
      <c r="G80" s="238"/>
      <c r="H80" s="12"/>
    </row>
    <row r="81" spans="1:8" s="11" customFormat="1" ht="18" customHeight="1">
      <c r="A81" s="12"/>
      <c r="B81" s="12"/>
      <c r="C81" s="238"/>
      <c r="D81" s="238"/>
      <c r="E81" s="12"/>
      <c r="F81" s="12"/>
      <c r="G81" s="238"/>
      <c r="H81" s="12"/>
    </row>
    <row r="82" spans="1:8" s="11" customFormat="1" ht="18" customHeight="1">
      <c r="A82" s="12"/>
      <c r="B82" s="12"/>
      <c r="C82" s="238"/>
      <c r="D82" s="238"/>
      <c r="E82" s="12"/>
      <c r="F82" s="12"/>
      <c r="G82" s="238"/>
      <c r="H82" s="12"/>
    </row>
    <row r="83" spans="1:8" s="11" customFormat="1" ht="18" customHeight="1">
      <c r="A83" s="12"/>
      <c r="B83" s="12"/>
      <c r="C83" s="238"/>
      <c r="D83" s="238"/>
      <c r="E83" s="12"/>
      <c r="F83" s="12"/>
      <c r="G83" s="238"/>
      <c r="H83" s="12"/>
    </row>
    <row r="84" spans="1:8" s="11" customFormat="1" ht="18" customHeight="1">
      <c r="A84" s="12"/>
      <c r="B84" s="12"/>
      <c r="C84" s="238"/>
      <c r="D84" s="238"/>
      <c r="E84" s="12"/>
      <c r="F84" s="12"/>
      <c r="G84" s="238"/>
      <c r="H84" s="12"/>
    </row>
    <row r="85" spans="1:8" s="11" customFormat="1" ht="18" customHeight="1">
      <c r="A85" s="12"/>
      <c r="B85" s="12"/>
      <c r="C85" s="238"/>
      <c r="D85" s="238"/>
      <c r="E85" s="12"/>
      <c r="F85" s="12"/>
      <c r="G85" s="238"/>
      <c r="H85" s="12"/>
    </row>
    <row r="86" spans="1:8" s="11" customFormat="1" ht="18" customHeight="1">
      <c r="A86" s="12"/>
      <c r="B86" s="12"/>
      <c r="C86" s="238"/>
      <c r="D86" s="238"/>
      <c r="E86" s="12"/>
      <c r="F86" s="12"/>
      <c r="G86" s="238"/>
      <c r="H86" s="12"/>
    </row>
    <row r="87" spans="1:8" s="11" customFormat="1" ht="18" customHeight="1">
      <c r="A87" s="12"/>
      <c r="B87" s="12"/>
      <c r="C87" s="238"/>
      <c r="D87" s="238"/>
      <c r="E87" s="12"/>
      <c r="F87" s="12"/>
      <c r="G87" s="238"/>
      <c r="H87" s="12"/>
    </row>
    <row r="88" spans="1:8" s="11" customFormat="1" ht="18" customHeight="1">
      <c r="A88" s="12"/>
      <c r="B88" s="12"/>
      <c r="C88" s="238"/>
      <c r="D88" s="238"/>
      <c r="E88" s="12"/>
      <c r="F88" s="12"/>
      <c r="G88" s="238"/>
      <c r="H88" s="12"/>
    </row>
    <row r="89" spans="1:8" s="11" customFormat="1" ht="18" customHeight="1">
      <c r="A89" s="12"/>
      <c r="B89" s="12"/>
      <c r="C89" s="238"/>
      <c r="D89" s="238"/>
      <c r="E89" s="12"/>
      <c r="F89" s="12"/>
      <c r="G89" s="238"/>
      <c r="H89" s="12"/>
    </row>
    <row r="90" spans="1:8" s="11" customFormat="1" ht="18" customHeight="1">
      <c r="A90" s="12"/>
      <c r="B90" s="12"/>
      <c r="C90" s="238"/>
      <c r="D90" s="238"/>
      <c r="E90" s="12"/>
      <c r="F90" s="12"/>
      <c r="G90" s="238"/>
      <c r="H90" s="12"/>
    </row>
    <row r="91" spans="1:8" s="11" customFormat="1" ht="18" customHeight="1">
      <c r="A91" s="12"/>
      <c r="B91" s="12"/>
      <c r="C91" s="238"/>
      <c r="D91" s="238"/>
      <c r="E91" s="12"/>
      <c r="F91" s="12"/>
      <c r="G91" s="238"/>
      <c r="H91" s="12"/>
    </row>
    <row r="92" spans="1:8" s="11" customFormat="1" ht="18" customHeight="1">
      <c r="A92" s="12"/>
      <c r="B92" s="12"/>
      <c r="C92" s="238"/>
      <c r="D92" s="238"/>
      <c r="E92" s="12"/>
      <c r="F92" s="12"/>
      <c r="G92" s="238"/>
      <c r="H92" s="12"/>
    </row>
    <row r="93" spans="1:8" s="11" customFormat="1" ht="18" customHeight="1">
      <c r="A93" s="12"/>
      <c r="B93" s="12"/>
      <c r="C93" s="238"/>
      <c r="D93" s="238"/>
      <c r="E93" s="12"/>
      <c r="F93" s="12"/>
      <c r="G93" s="238"/>
      <c r="H93" s="12"/>
    </row>
    <row r="94" spans="1:8" s="11" customFormat="1" ht="18" customHeight="1">
      <c r="A94" s="12"/>
      <c r="B94" s="12"/>
      <c r="C94" s="238"/>
      <c r="D94" s="238"/>
      <c r="E94" s="12"/>
      <c r="F94" s="12"/>
      <c r="G94" s="238"/>
      <c r="H94" s="12"/>
    </row>
    <row r="95" spans="1:8" s="11" customFormat="1" ht="18" customHeight="1">
      <c r="A95" s="12"/>
      <c r="B95" s="12"/>
      <c r="C95" s="238"/>
      <c r="D95" s="238"/>
      <c r="E95" s="12"/>
      <c r="F95" s="12"/>
      <c r="G95" s="238"/>
      <c r="H95" s="12"/>
    </row>
    <row r="96" spans="1:8" s="11" customFormat="1" ht="18" customHeight="1">
      <c r="A96" s="12"/>
      <c r="B96" s="12"/>
      <c r="C96" s="238"/>
      <c r="D96" s="238"/>
      <c r="E96" s="12"/>
      <c r="F96" s="12"/>
      <c r="G96" s="238"/>
      <c r="H96" s="12"/>
    </row>
    <row r="97" spans="1:8" s="11" customFormat="1" ht="18" customHeight="1">
      <c r="A97" s="12"/>
      <c r="B97" s="12"/>
      <c r="C97" s="238"/>
      <c r="D97" s="238"/>
      <c r="E97" s="12"/>
      <c r="F97" s="12"/>
      <c r="G97" s="238"/>
      <c r="H97" s="12"/>
    </row>
    <row r="98" spans="1:8" s="11" customFormat="1" ht="18" customHeight="1">
      <c r="A98" s="12"/>
      <c r="B98" s="12"/>
      <c r="C98" s="238"/>
      <c r="D98" s="238"/>
      <c r="E98" s="12"/>
      <c r="F98" s="12"/>
      <c r="G98" s="238"/>
      <c r="H98" s="12"/>
    </row>
    <row r="99" spans="1:8" s="11" customFormat="1" ht="18" customHeight="1">
      <c r="A99" s="12"/>
      <c r="B99" s="12"/>
      <c r="C99" s="238"/>
      <c r="D99" s="238"/>
      <c r="E99" s="12"/>
      <c r="F99" s="12"/>
      <c r="G99" s="238"/>
      <c r="H99" s="12"/>
    </row>
    <row r="100" spans="1:8" s="11" customFormat="1" ht="18" customHeight="1">
      <c r="A100" s="12"/>
      <c r="B100" s="12"/>
      <c r="C100" s="238"/>
      <c r="D100" s="238"/>
      <c r="E100" s="12"/>
      <c r="F100" s="12"/>
      <c r="G100" s="238"/>
      <c r="H100" s="12"/>
    </row>
    <row r="101" spans="1:8" s="11" customFormat="1" ht="18" customHeight="1">
      <c r="A101" s="12"/>
      <c r="B101" s="12"/>
      <c r="C101" s="238"/>
      <c r="D101" s="238"/>
      <c r="E101" s="12"/>
      <c r="F101" s="12"/>
      <c r="G101" s="238"/>
      <c r="H101" s="12"/>
    </row>
    <row r="102" spans="1:8" s="11" customFormat="1" ht="18" customHeight="1">
      <c r="A102" s="12"/>
      <c r="B102" s="12"/>
      <c r="C102" s="238"/>
      <c r="D102" s="238"/>
      <c r="E102" s="12"/>
      <c r="F102" s="12"/>
      <c r="G102" s="238"/>
      <c r="H102" s="12"/>
    </row>
    <row r="103" spans="1:8" s="11" customFormat="1" ht="18" customHeight="1">
      <c r="A103" s="12"/>
      <c r="B103" s="12"/>
      <c r="C103" s="238"/>
      <c r="D103" s="238"/>
      <c r="E103" s="12"/>
      <c r="F103" s="12"/>
      <c r="G103" s="238"/>
      <c r="H103" s="12"/>
    </row>
    <row r="104" spans="1:8" s="11" customFormat="1" ht="18" customHeight="1">
      <c r="A104" s="12"/>
      <c r="B104" s="12"/>
      <c r="C104" s="238"/>
      <c r="D104" s="238"/>
      <c r="E104" s="12"/>
      <c r="F104" s="12"/>
      <c r="G104" s="238"/>
      <c r="H104" s="12"/>
    </row>
    <row r="105" spans="1:8" s="11" customFormat="1" ht="18" customHeight="1">
      <c r="A105" s="12"/>
      <c r="B105" s="12"/>
      <c r="C105" s="238"/>
      <c r="D105" s="238"/>
      <c r="E105" s="12"/>
      <c r="F105" s="12"/>
      <c r="G105" s="238"/>
      <c r="H105" s="12"/>
    </row>
    <row r="106" spans="1:8" s="11" customFormat="1" ht="18" customHeight="1">
      <c r="A106" s="12"/>
      <c r="B106" s="12"/>
      <c r="C106" s="238"/>
      <c r="D106" s="238"/>
      <c r="E106" s="12"/>
      <c r="F106" s="12"/>
      <c r="G106" s="238"/>
      <c r="H106" s="12"/>
    </row>
    <row r="107" spans="1:8" s="11" customFormat="1" ht="18" customHeight="1">
      <c r="A107" s="12"/>
      <c r="B107" s="12"/>
      <c r="C107" s="238"/>
      <c r="D107" s="238"/>
      <c r="E107" s="12"/>
      <c r="F107" s="12"/>
      <c r="G107" s="238"/>
      <c r="H107" s="12"/>
    </row>
    <row r="108" spans="1:8" s="11" customFormat="1" ht="18" customHeight="1">
      <c r="A108" s="12"/>
      <c r="B108" s="12"/>
      <c r="C108" s="238"/>
      <c r="D108" s="238"/>
      <c r="E108" s="12"/>
      <c r="F108" s="12"/>
      <c r="G108" s="238"/>
      <c r="H108" s="12"/>
    </row>
    <row r="109" spans="1:8" s="11" customFormat="1" ht="18" customHeight="1">
      <c r="A109" s="12"/>
      <c r="B109" s="12"/>
      <c r="C109" s="238"/>
      <c r="D109" s="238"/>
      <c r="E109" s="12"/>
      <c r="F109" s="12"/>
      <c r="G109" s="238"/>
      <c r="H109" s="12"/>
    </row>
    <row r="110" spans="1:8" s="11" customFormat="1" ht="18" customHeight="1">
      <c r="A110" s="12"/>
      <c r="B110" s="12"/>
      <c r="C110" s="238"/>
      <c r="D110" s="238"/>
      <c r="E110" s="12"/>
      <c r="F110" s="12"/>
      <c r="G110" s="238"/>
      <c r="H110" s="12"/>
    </row>
    <row r="111" spans="1:8" s="11" customFormat="1" ht="18" customHeight="1">
      <c r="A111" s="12"/>
      <c r="B111" s="12"/>
      <c r="C111" s="238"/>
      <c r="D111" s="238"/>
      <c r="E111" s="12"/>
      <c r="F111" s="12"/>
      <c r="G111" s="238"/>
      <c r="H111" s="12"/>
    </row>
    <row r="112" spans="1:8" s="11" customFormat="1" ht="18" customHeight="1">
      <c r="A112" s="12"/>
      <c r="B112" s="12"/>
      <c r="C112" s="238"/>
      <c r="D112" s="238"/>
      <c r="E112" s="12"/>
      <c r="F112" s="12"/>
      <c r="G112" s="238"/>
      <c r="H112" s="12"/>
    </row>
    <row r="113" spans="1:8" s="11" customFormat="1" ht="18" customHeight="1">
      <c r="A113" s="12"/>
      <c r="B113" s="12"/>
      <c r="C113" s="238"/>
      <c r="D113" s="238"/>
      <c r="E113" s="12"/>
      <c r="F113" s="12"/>
      <c r="G113" s="238"/>
      <c r="H113" s="12"/>
    </row>
    <row r="114" spans="1:8" s="11" customFormat="1" ht="18" customHeight="1">
      <c r="A114" s="12"/>
      <c r="B114" s="12"/>
      <c r="C114" s="238"/>
      <c r="D114" s="238"/>
      <c r="E114" s="12"/>
      <c r="F114" s="12"/>
      <c r="G114" s="238"/>
      <c r="H114" s="12"/>
    </row>
    <row r="115" spans="1:8" s="11" customFormat="1" ht="18" customHeight="1">
      <c r="A115" s="12"/>
      <c r="B115" s="12"/>
      <c r="C115" s="238"/>
      <c r="D115" s="238"/>
      <c r="E115" s="12"/>
      <c r="F115" s="12"/>
      <c r="G115" s="238"/>
      <c r="H115" s="12"/>
    </row>
    <row r="116" spans="1:8" s="11" customFormat="1" ht="18" customHeight="1">
      <c r="A116" s="12"/>
      <c r="B116" s="12"/>
      <c r="C116" s="238"/>
      <c r="D116" s="238"/>
      <c r="E116" s="12"/>
      <c r="F116" s="12"/>
      <c r="G116" s="238"/>
      <c r="H116" s="12"/>
    </row>
    <row r="117" spans="1:8" s="11" customFormat="1" ht="18" customHeight="1">
      <c r="A117" s="12"/>
      <c r="B117" s="12"/>
      <c r="C117" s="238"/>
      <c r="D117" s="238"/>
      <c r="E117" s="12"/>
      <c r="F117" s="12"/>
      <c r="G117" s="238"/>
      <c r="H117" s="12"/>
    </row>
    <row r="118" spans="1:8" s="11" customFormat="1" ht="18" customHeight="1">
      <c r="A118" s="12"/>
      <c r="B118" s="12"/>
      <c r="C118" s="238"/>
      <c r="D118" s="238"/>
      <c r="E118" s="12"/>
      <c r="F118" s="12"/>
      <c r="G118" s="238"/>
      <c r="H118" s="12"/>
    </row>
    <row r="119" spans="1:8" s="11" customFormat="1" ht="18" customHeight="1">
      <c r="A119" s="12"/>
      <c r="B119" s="12"/>
      <c r="C119" s="238"/>
      <c r="D119" s="238"/>
      <c r="E119" s="12"/>
      <c r="F119" s="12"/>
      <c r="G119" s="238"/>
      <c r="H119" s="12"/>
    </row>
    <row r="120" spans="1:8" s="11" customFormat="1" ht="18" customHeight="1">
      <c r="A120" s="12"/>
      <c r="B120" s="12"/>
      <c r="C120" s="238"/>
      <c r="D120" s="238"/>
      <c r="E120" s="12"/>
      <c r="F120" s="12"/>
      <c r="G120" s="238"/>
      <c r="H120" s="12"/>
    </row>
    <row r="121" spans="1:8" s="11" customFormat="1" ht="18" customHeight="1">
      <c r="A121" s="12"/>
      <c r="B121" s="12"/>
      <c r="C121" s="238"/>
      <c r="D121" s="238"/>
      <c r="E121" s="12"/>
      <c r="F121" s="12"/>
      <c r="G121" s="238"/>
      <c r="H121" s="12"/>
    </row>
    <row r="122" spans="1:8" s="11" customFormat="1" ht="18" customHeight="1">
      <c r="A122" s="12"/>
      <c r="B122" s="12"/>
      <c r="C122" s="238"/>
      <c r="D122" s="238"/>
      <c r="E122" s="12"/>
      <c r="F122" s="12"/>
      <c r="G122" s="238"/>
      <c r="H122" s="12"/>
    </row>
    <row r="123" spans="1:8" ht="15">
      <c r="A123" s="8"/>
      <c r="B123" s="8"/>
      <c r="C123" s="252"/>
      <c r="D123" s="252"/>
      <c r="E123" s="8"/>
      <c r="F123" s="12"/>
      <c r="G123" s="238"/>
      <c r="H123" s="8"/>
    </row>
    <row r="124" spans="1:8" ht="15">
      <c r="A124" s="8"/>
      <c r="B124" s="8"/>
      <c r="C124" s="252"/>
      <c r="D124" s="252"/>
      <c r="E124" s="8"/>
      <c r="F124" s="12"/>
      <c r="G124" s="238"/>
      <c r="H124" s="8"/>
    </row>
    <row r="125" spans="1:8" ht="15">
      <c r="A125" s="8"/>
      <c r="B125" s="8"/>
      <c r="C125" s="252"/>
      <c r="D125" s="252"/>
      <c r="E125" s="8"/>
      <c r="F125" s="12"/>
      <c r="G125" s="238"/>
      <c r="H125" s="8"/>
    </row>
    <row r="126" spans="1:8" ht="15">
      <c r="A126" s="8"/>
      <c r="B126" s="8"/>
      <c r="C126" s="252"/>
      <c r="D126" s="252"/>
      <c r="E126" s="8"/>
      <c r="F126" s="12"/>
      <c r="G126" s="238"/>
      <c r="H126" s="8"/>
    </row>
    <row r="127" spans="1:8" ht="15">
      <c r="A127" s="8"/>
      <c r="B127" s="8"/>
      <c r="C127" s="252"/>
      <c r="D127" s="252"/>
      <c r="E127" s="8"/>
      <c r="F127" s="12"/>
      <c r="G127" s="238"/>
      <c r="H127" s="8"/>
    </row>
    <row r="128" spans="1:8" ht="15">
      <c r="A128" s="8"/>
      <c r="B128" s="8"/>
      <c r="C128" s="252"/>
      <c r="D128" s="252"/>
      <c r="E128" s="8"/>
      <c r="F128" s="12"/>
      <c r="G128" s="238"/>
      <c r="H128" s="8"/>
    </row>
    <row r="129" spans="1:8" ht="15">
      <c r="A129" s="8"/>
      <c r="B129" s="8"/>
      <c r="C129" s="252"/>
      <c r="D129" s="252"/>
      <c r="E129" s="8"/>
      <c r="F129" s="12"/>
      <c r="G129" s="238"/>
      <c r="H129" s="8"/>
    </row>
    <row r="130" spans="1:8" ht="15">
      <c r="A130" s="8"/>
      <c r="B130" s="8"/>
      <c r="C130" s="252"/>
      <c r="D130" s="252"/>
      <c r="E130" s="8"/>
      <c r="F130" s="12"/>
      <c r="G130" s="238"/>
      <c r="H130" s="8"/>
    </row>
    <row r="131" spans="1:8" ht="15">
      <c r="A131" s="8"/>
      <c r="B131" s="8"/>
      <c r="C131" s="252"/>
      <c r="D131" s="252"/>
      <c r="E131" s="8"/>
      <c r="F131" s="12"/>
      <c r="G131" s="238"/>
      <c r="H131" s="8"/>
    </row>
    <row r="132" spans="1:8" ht="15">
      <c r="A132" s="8"/>
      <c r="B132" s="8"/>
      <c r="C132" s="252"/>
      <c r="D132" s="252"/>
      <c r="E132" s="8"/>
      <c r="F132" s="12"/>
      <c r="G132" s="238"/>
      <c r="H132" s="8"/>
    </row>
    <row r="133" spans="1:8" ht="15">
      <c r="A133" s="8"/>
      <c r="B133" s="8"/>
      <c r="C133" s="252"/>
      <c r="D133" s="252"/>
      <c r="E133" s="8"/>
      <c r="F133" s="12"/>
      <c r="G133" s="238"/>
      <c r="H133" s="8"/>
    </row>
    <row r="134" spans="1:8" ht="15">
      <c r="A134" s="8"/>
      <c r="B134" s="8"/>
      <c r="C134" s="252"/>
      <c r="D134" s="252"/>
      <c r="E134" s="8"/>
      <c r="F134" s="12"/>
      <c r="G134" s="238"/>
      <c r="H134" s="8"/>
    </row>
    <row r="135" spans="1:8" ht="15">
      <c r="A135" s="8"/>
      <c r="B135" s="8"/>
      <c r="C135" s="252"/>
      <c r="D135" s="252"/>
      <c r="E135" s="8"/>
      <c r="F135" s="12"/>
      <c r="G135" s="238"/>
      <c r="H135" s="8"/>
    </row>
    <row r="136" spans="1:8" ht="15">
      <c r="A136" s="8"/>
      <c r="B136" s="8"/>
      <c r="C136" s="252"/>
      <c r="D136" s="252"/>
      <c r="E136" s="8"/>
      <c r="F136" s="12"/>
      <c r="G136" s="238"/>
      <c r="H136" s="8"/>
    </row>
    <row r="137" spans="1:8" ht="15">
      <c r="A137" s="8"/>
      <c r="B137" s="8"/>
      <c r="C137" s="252"/>
      <c r="D137" s="252"/>
      <c r="E137" s="8"/>
      <c r="F137" s="12"/>
      <c r="G137" s="238"/>
      <c r="H137" s="8"/>
    </row>
    <row r="138" spans="1:8" ht="15">
      <c r="A138" s="8"/>
      <c r="B138" s="8"/>
      <c r="C138" s="252"/>
      <c r="D138" s="252"/>
      <c r="E138" s="8"/>
      <c r="F138" s="12"/>
      <c r="G138" s="238"/>
      <c r="H138" s="8"/>
    </row>
    <row r="139" spans="1:8" ht="15">
      <c r="A139" s="8"/>
      <c r="B139" s="8"/>
      <c r="C139" s="252"/>
      <c r="D139" s="252"/>
      <c r="E139" s="8"/>
      <c r="F139" s="12"/>
      <c r="G139" s="238"/>
      <c r="H139" s="8"/>
    </row>
    <row r="140" spans="1:8" ht="15">
      <c r="A140" s="8"/>
      <c r="B140" s="8"/>
      <c r="C140" s="252"/>
      <c r="D140" s="252"/>
      <c r="E140" s="8"/>
      <c r="F140" s="12"/>
      <c r="G140" s="238"/>
      <c r="H140" s="8"/>
    </row>
    <row r="141" spans="1:8" ht="15">
      <c r="A141" s="8"/>
      <c r="B141" s="8"/>
      <c r="C141" s="252"/>
      <c r="D141" s="252"/>
      <c r="E141" s="8"/>
      <c r="F141" s="12"/>
      <c r="G141" s="238"/>
      <c r="H141" s="8"/>
    </row>
    <row r="142" spans="1:8" ht="15">
      <c r="A142" s="8"/>
      <c r="B142" s="8"/>
      <c r="C142" s="252"/>
      <c r="D142" s="252"/>
      <c r="E142" s="8"/>
      <c r="F142" s="12"/>
      <c r="G142" s="238"/>
      <c r="H142" s="8"/>
    </row>
    <row r="143" spans="1:8" ht="15">
      <c r="A143" s="8"/>
      <c r="B143" s="8"/>
      <c r="C143" s="252"/>
      <c r="D143" s="252"/>
      <c r="E143" s="8"/>
      <c r="F143" s="12"/>
      <c r="G143" s="238"/>
      <c r="H143" s="8"/>
    </row>
    <row r="144" spans="1:8" ht="15">
      <c r="A144" s="8"/>
      <c r="B144" s="8"/>
      <c r="C144" s="252"/>
      <c r="D144" s="252"/>
      <c r="E144" s="8"/>
      <c r="F144" s="12"/>
      <c r="G144" s="238"/>
      <c r="H144" s="8"/>
    </row>
    <row r="145" spans="1:8" ht="15">
      <c r="A145" s="8"/>
      <c r="B145" s="8"/>
      <c r="C145" s="252"/>
      <c r="D145" s="252"/>
      <c r="E145" s="8"/>
      <c r="F145" s="12"/>
      <c r="G145" s="238"/>
      <c r="H145" s="8"/>
    </row>
    <row r="146" spans="1:8" ht="15">
      <c r="A146" s="8"/>
      <c r="B146" s="8"/>
      <c r="C146" s="252"/>
      <c r="D146" s="252"/>
      <c r="E146" s="8"/>
      <c r="F146" s="12"/>
      <c r="G146" s="238"/>
      <c r="H146" s="8"/>
    </row>
    <row r="147" spans="1:8" ht="15">
      <c r="A147" s="8"/>
      <c r="B147" s="8"/>
      <c r="C147" s="252"/>
      <c r="D147" s="252"/>
      <c r="E147" s="8"/>
      <c r="F147" s="12"/>
      <c r="G147" s="238"/>
      <c r="H147" s="8"/>
    </row>
    <row r="148" spans="1:8" ht="15">
      <c r="A148" s="8"/>
      <c r="B148" s="8"/>
      <c r="C148" s="252"/>
      <c r="D148" s="252"/>
      <c r="E148" s="8"/>
      <c r="F148" s="12"/>
      <c r="G148" s="238"/>
      <c r="H148" s="8"/>
    </row>
    <row r="149" spans="1:8" ht="15">
      <c r="A149" s="8"/>
      <c r="B149" s="8"/>
      <c r="C149" s="252"/>
      <c r="D149" s="252"/>
      <c r="E149" s="8"/>
      <c r="F149" s="12"/>
      <c r="G149" s="238"/>
      <c r="H149" s="8"/>
    </row>
    <row r="150" spans="1:8" ht="15">
      <c r="A150" s="8"/>
      <c r="B150" s="8"/>
      <c r="C150" s="252"/>
      <c r="D150" s="252"/>
      <c r="E150" s="8"/>
      <c r="F150" s="12"/>
      <c r="G150" s="238"/>
      <c r="H150" s="8"/>
    </row>
    <row r="151" spans="1:8" ht="15">
      <c r="A151" s="8"/>
      <c r="B151" s="8"/>
      <c r="C151" s="252"/>
      <c r="D151" s="252"/>
      <c r="E151" s="8"/>
      <c r="F151" s="12"/>
      <c r="G151" s="238"/>
      <c r="H151" s="8"/>
    </row>
    <row r="152" spans="1:8" ht="15">
      <c r="A152" s="8"/>
      <c r="B152" s="8"/>
      <c r="C152" s="252"/>
      <c r="D152" s="252"/>
      <c r="E152" s="8"/>
      <c r="F152" s="12"/>
      <c r="G152" s="238"/>
      <c r="H152" s="8"/>
    </row>
    <row r="153" spans="1:8" ht="15">
      <c r="A153" s="8"/>
      <c r="B153" s="8"/>
      <c r="C153" s="252"/>
      <c r="D153" s="252"/>
      <c r="E153" s="8"/>
      <c r="F153" s="12"/>
      <c r="G153" s="238"/>
      <c r="H153" s="8"/>
    </row>
    <row r="154" spans="1:8" ht="15">
      <c r="A154" s="8"/>
      <c r="B154" s="8"/>
      <c r="C154" s="252"/>
      <c r="D154" s="252"/>
      <c r="E154" s="8"/>
      <c r="F154" s="12"/>
      <c r="G154" s="238"/>
      <c r="H154" s="8"/>
    </row>
    <row r="155" spans="1:8" ht="15">
      <c r="A155" s="8"/>
      <c r="B155" s="8"/>
      <c r="C155" s="252"/>
      <c r="D155" s="252"/>
      <c r="E155" s="8"/>
      <c r="F155" s="12"/>
      <c r="G155" s="238"/>
      <c r="H155" s="8"/>
    </row>
    <row r="156" spans="1:8" ht="15">
      <c r="A156" s="8"/>
      <c r="B156" s="8"/>
      <c r="C156" s="252"/>
      <c r="D156" s="252"/>
      <c r="E156" s="8"/>
      <c r="F156" s="12"/>
      <c r="G156" s="238"/>
      <c r="H156" s="8"/>
    </row>
    <row r="157" spans="1:8" ht="15">
      <c r="A157" s="8"/>
      <c r="B157" s="8"/>
      <c r="C157" s="252"/>
      <c r="D157" s="252"/>
      <c r="E157" s="8"/>
      <c r="F157" s="12"/>
      <c r="G157" s="238"/>
      <c r="H157" s="8"/>
    </row>
    <row r="158" spans="1:8" ht="15">
      <c r="A158" s="8"/>
      <c r="B158" s="8"/>
      <c r="C158" s="252"/>
      <c r="D158" s="252"/>
      <c r="E158" s="8"/>
      <c r="F158" s="12"/>
      <c r="G158" s="238"/>
      <c r="H158" s="8"/>
    </row>
    <row r="159" spans="1:8" ht="15">
      <c r="A159" s="8"/>
      <c r="B159" s="8"/>
      <c r="C159" s="252"/>
      <c r="D159" s="252"/>
      <c r="E159" s="8"/>
      <c r="F159" s="12"/>
      <c r="G159" s="238"/>
      <c r="H159" s="8"/>
    </row>
    <row r="160" spans="1:8" ht="15">
      <c r="A160" s="8"/>
      <c r="B160" s="8"/>
      <c r="C160" s="252"/>
      <c r="D160" s="252"/>
      <c r="E160" s="8"/>
      <c r="F160" s="12"/>
      <c r="G160" s="238"/>
      <c r="H160" s="8"/>
    </row>
    <row r="161" spans="1:8" ht="15">
      <c r="A161" s="8"/>
      <c r="B161" s="8"/>
      <c r="C161" s="252"/>
      <c r="D161" s="252"/>
      <c r="E161" s="8"/>
      <c r="F161" s="12"/>
      <c r="G161" s="238"/>
      <c r="H161" s="8"/>
    </row>
    <row r="162" spans="1:8" ht="15">
      <c r="A162" s="8"/>
      <c r="B162" s="8"/>
      <c r="C162" s="252"/>
      <c r="D162" s="252"/>
      <c r="E162" s="8"/>
      <c r="F162" s="12"/>
      <c r="G162" s="238"/>
      <c r="H162" s="8"/>
    </row>
    <row r="163" spans="1:8" ht="15">
      <c r="A163" s="8"/>
      <c r="B163" s="8"/>
      <c r="C163" s="252"/>
      <c r="D163" s="252"/>
      <c r="E163" s="8"/>
      <c r="F163" s="12"/>
      <c r="G163" s="238"/>
      <c r="H163" s="8"/>
    </row>
    <row r="164" spans="1:8" ht="15">
      <c r="A164" s="8"/>
      <c r="B164" s="8"/>
      <c r="C164" s="252"/>
      <c r="D164" s="252"/>
      <c r="E164" s="8"/>
      <c r="F164" s="12"/>
      <c r="G164" s="238"/>
      <c r="H164" s="8"/>
    </row>
    <row r="165" spans="1:8" ht="15">
      <c r="A165" s="8"/>
      <c r="B165" s="8"/>
      <c r="C165" s="252"/>
      <c r="D165" s="252"/>
      <c r="E165" s="8"/>
      <c r="F165" s="12"/>
      <c r="G165" s="238"/>
      <c r="H165" s="8"/>
    </row>
    <row r="166" spans="1:8" ht="15">
      <c r="A166" s="8"/>
      <c r="B166" s="8"/>
      <c r="C166" s="252"/>
      <c r="D166" s="252"/>
      <c r="E166" s="8"/>
      <c r="F166" s="12"/>
      <c r="G166" s="238"/>
      <c r="H166" s="8"/>
    </row>
    <row r="167" spans="1:8" ht="15">
      <c r="A167" s="8"/>
      <c r="B167" s="8"/>
      <c r="C167" s="252"/>
      <c r="D167" s="252"/>
      <c r="E167" s="8"/>
      <c r="F167" s="12"/>
      <c r="G167" s="238"/>
      <c r="H167" s="8"/>
    </row>
    <row r="168" spans="1:8" ht="15">
      <c r="A168" s="8"/>
      <c r="B168" s="8"/>
      <c r="C168" s="252"/>
      <c r="D168" s="252"/>
      <c r="E168" s="8"/>
      <c r="F168" s="12"/>
      <c r="G168" s="238"/>
      <c r="H168" s="8"/>
    </row>
    <row r="169" spans="1:8" ht="15">
      <c r="A169" s="8"/>
      <c r="B169" s="8"/>
      <c r="C169" s="252"/>
      <c r="D169" s="252"/>
      <c r="E169" s="8"/>
      <c r="F169" s="12"/>
      <c r="G169" s="238"/>
      <c r="H169" s="8"/>
    </row>
    <row r="170" spans="1:8" ht="15">
      <c r="A170" s="8"/>
      <c r="B170" s="8"/>
      <c r="C170" s="252"/>
      <c r="D170" s="252"/>
      <c r="E170" s="8"/>
      <c r="F170" s="12"/>
      <c r="G170" s="238"/>
      <c r="H170" s="8"/>
    </row>
    <row r="171" spans="1:8" ht="15">
      <c r="A171" s="8"/>
      <c r="B171" s="8"/>
      <c r="C171" s="252"/>
      <c r="D171" s="252"/>
      <c r="E171" s="8"/>
      <c r="F171" s="12"/>
      <c r="G171" s="238"/>
      <c r="H171" s="8"/>
    </row>
    <row r="172" spans="1:8" ht="15">
      <c r="A172" s="8"/>
      <c r="B172" s="8"/>
      <c r="C172" s="252"/>
      <c r="D172" s="252"/>
      <c r="E172" s="8"/>
      <c r="F172" s="12"/>
      <c r="G172" s="238"/>
      <c r="H172" s="8"/>
    </row>
    <row r="173" spans="1:8" ht="15">
      <c r="A173" s="8"/>
      <c r="B173" s="8"/>
      <c r="C173" s="252"/>
      <c r="D173" s="252"/>
      <c r="E173" s="8"/>
      <c r="F173" s="12"/>
      <c r="G173" s="238"/>
      <c r="H173" s="8"/>
    </row>
    <row r="174" spans="1:8" ht="15">
      <c r="A174" s="8"/>
      <c r="B174" s="8"/>
      <c r="C174" s="252"/>
      <c r="D174" s="252"/>
      <c r="E174" s="8"/>
      <c r="F174" s="12"/>
      <c r="G174" s="238"/>
      <c r="H174" s="8"/>
    </row>
    <row r="175" spans="1:8" ht="15">
      <c r="A175" s="8"/>
      <c r="B175" s="8"/>
      <c r="C175" s="252"/>
      <c r="D175" s="252"/>
      <c r="E175" s="8"/>
      <c r="F175" s="12"/>
      <c r="G175" s="238"/>
      <c r="H175" s="8"/>
    </row>
    <row r="176" spans="1:8" ht="15">
      <c r="A176" s="8"/>
      <c r="B176" s="8"/>
      <c r="C176" s="252"/>
      <c r="D176" s="252"/>
      <c r="E176" s="8"/>
      <c r="F176" s="12"/>
      <c r="G176" s="238"/>
      <c r="H176" s="8"/>
    </row>
    <row r="177" spans="1:8" ht="15">
      <c r="A177" s="8"/>
      <c r="B177" s="8"/>
      <c r="C177" s="252"/>
      <c r="D177" s="252"/>
      <c r="E177" s="8"/>
      <c r="F177" s="12"/>
      <c r="G177" s="238"/>
      <c r="H177" s="8"/>
    </row>
    <row r="178" spans="1:8" ht="15">
      <c r="A178" s="8"/>
      <c r="B178" s="8"/>
      <c r="C178" s="252"/>
      <c r="D178" s="252"/>
      <c r="E178" s="8"/>
      <c r="F178" s="12"/>
      <c r="G178" s="238"/>
      <c r="H178" s="8"/>
    </row>
    <row r="179" spans="1:8" ht="15">
      <c r="A179" s="8"/>
      <c r="B179" s="8"/>
      <c r="C179" s="252"/>
      <c r="D179" s="252"/>
      <c r="E179" s="8"/>
      <c r="F179" s="12"/>
      <c r="G179" s="238"/>
      <c r="H179" s="8"/>
    </row>
    <row r="180" spans="1:8" ht="15">
      <c r="A180" s="8"/>
      <c r="B180" s="8"/>
      <c r="C180" s="252"/>
      <c r="D180" s="252"/>
      <c r="E180" s="8"/>
      <c r="F180" s="12"/>
      <c r="G180" s="238"/>
      <c r="H180" s="8"/>
    </row>
    <row r="181" spans="1:8" ht="15">
      <c r="A181" s="8"/>
      <c r="B181" s="8"/>
      <c r="C181" s="252"/>
      <c r="D181" s="252"/>
      <c r="E181" s="8"/>
      <c r="F181" s="12"/>
      <c r="G181" s="238"/>
      <c r="H181" s="8"/>
    </row>
    <row r="182" spans="1:8" ht="15">
      <c r="A182" s="8"/>
      <c r="B182" s="8"/>
      <c r="C182" s="252"/>
      <c r="D182" s="252"/>
      <c r="E182" s="8"/>
      <c r="F182" s="12"/>
      <c r="G182" s="238"/>
      <c r="H182" s="8"/>
    </row>
    <row r="183" spans="1:8" ht="15">
      <c r="A183" s="8"/>
      <c r="B183" s="8"/>
      <c r="C183" s="252"/>
      <c r="D183" s="252"/>
      <c r="E183" s="8"/>
      <c r="F183" s="12"/>
      <c r="G183" s="238"/>
      <c r="H183" s="8"/>
    </row>
    <row r="184" spans="1:8" ht="15">
      <c r="A184" s="8"/>
      <c r="B184" s="8"/>
      <c r="C184" s="252"/>
      <c r="D184" s="252"/>
      <c r="E184" s="8"/>
      <c r="F184" s="12"/>
      <c r="G184" s="238"/>
      <c r="H184" s="8"/>
    </row>
    <row r="185" spans="1:8" ht="15">
      <c r="A185" s="8"/>
      <c r="B185" s="8"/>
      <c r="C185" s="252"/>
      <c r="D185" s="252"/>
      <c r="E185" s="8"/>
      <c r="F185" s="12"/>
      <c r="G185" s="238"/>
      <c r="H185" s="8"/>
    </row>
    <row r="186" spans="1:8" ht="15">
      <c r="A186" s="8"/>
      <c r="B186" s="8"/>
      <c r="C186" s="252"/>
      <c r="D186" s="252"/>
      <c r="E186" s="8"/>
      <c r="F186" s="12"/>
      <c r="G186" s="238"/>
      <c r="H186" s="8"/>
    </row>
    <row r="187" spans="1:8" ht="15">
      <c r="A187" s="8"/>
      <c r="B187" s="8"/>
      <c r="C187" s="252"/>
      <c r="D187" s="252"/>
      <c r="E187" s="8"/>
      <c r="F187" s="12"/>
      <c r="G187" s="238"/>
      <c r="H187" s="8"/>
    </row>
    <row r="188" spans="1:8" ht="15">
      <c r="A188" s="8"/>
      <c r="B188" s="8"/>
      <c r="C188" s="252"/>
      <c r="D188" s="252"/>
      <c r="E188" s="8"/>
      <c r="F188" s="12"/>
      <c r="G188" s="238"/>
      <c r="H188" s="8"/>
    </row>
    <row r="189" spans="1:8" ht="15">
      <c r="A189" s="8"/>
      <c r="B189" s="8"/>
      <c r="C189" s="252"/>
      <c r="D189" s="252"/>
      <c r="E189" s="8"/>
      <c r="F189" s="12"/>
      <c r="G189" s="238"/>
      <c r="H189" s="8"/>
    </row>
    <row r="190" spans="1:8" ht="15">
      <c r="A190" s="8"/>
      <c r="B190" s="8"/>
      <c r="C190" s="252"/>
      <c r="D190" s="252"/>
      <c r="E190" s="8"/>
      <c r="F190" s="12"/>
      <c r="G190" s="238"/>
      <c r="H190" s="8"/>
    </row>
    <row r="191" spans="1:8" ht="15">
      <c r="A191" s="8"/>
      <c r="B191" s="8"/>
      <c r="C191" s="252"/>
      <c r="D191" s="252"/>
      <c r="E191" s="8"/>
      <c r="F191" s="12"/>
      <c r="G191" s="238"/>
      <c r="H191" s="8"/>
    </row>
    <row r="192" spans="1:8" ht="15">
      <c r="A192" s="8"/>
      <c r="B192" s="8"/>
      <c r="C192" s="252"/>
      <c r="D192" s="252"/>
      <c r="E192" s="8"/>
      <c r="F192" s="12"/>
      <c r="G192" s="238"/>
      <c r="H192" s="8"/>
    </row>
    <row r="193" spans="1:8" ht="15">
      <c r="A193" s="8"/>
      <c r="B193" s="8"/>
      <c r="C193" s="252"/>
      <c r="D193" s="252"/>
      <c r="E193" s="8"/>
      <c r="F193" s="12"/>
      <c r="G193" s="238"/>
      <c r="H193" s="8"/>
    </row>
    <row r="194" spans="1:8" ht="15">
      <c r="A194" s="8"/>
      <c r="B194" s="8"/>
      <c r="C194" s="252"/>
      <c r="D194" s="252"/>
      <c r="E194" s="8"/>
      <c r="F194" s="12"/>
      <c r="G194" s="238"/>
      <c r="H194" s="8"/>
    </row>
    <row r="195" spans="1:8" ht="15">
      <c r="A195" s="8"/>
      <c r="B195" s="8"/>
      <c r="C195" s="252"/>
      <c r="D195" s="252"/>
      <c r="E195" s="8"/>
      <c r="F195" s="12"/>
      <c r="G195" s="238"/>
      <c r="H195" s="8"/>
    </row>
    <row r="196" spans="1:8" ht="15">
      <c r="A196" s="8"/>
      <c r="B196" s="8"/>
      <c r="C196" s="252"/>
      <c r="D196" s="252"/>
      <c r="E196" s="8"/>
      <c r="F196" s="12"/>
      <c r="G196" s="238"/>
      <c r="H196" s="8"/>
    </row>
    <row r="197" spans="1:8" ht="15">
      <c r="A197" s="8"/>
      <c r="B197" s="8"/>
      <c r="C197" s="252"/>
      <c r="D197" s="252"/>
      <c r="E197" s="8"/>
      <c r="F197" s="12"/>
      <c r="G197" s="238"/>
      <c r="H197" s="8"/>
    </row>
    <row r="198" spans="1:8" ht="15">
      <c r="A198" s="8"/>
      <c r="B198" s="8"/>
      <c r="C198" s="252"/>
      <c r="D198" s="252"/>
      <c r="E198" s="8"/>
      <c r="F198" s="12"/>
      <c r="G198" s="238"/>
      <c r="H198" s="8"/>
    </row>
    <row r="199" spans="1:8" ht="15">
      <c r="A199" s="8"/>
      <c r="B199" s="8"/>
      <c r="C199" s="252"/>
      <c r="D199" s="252"/>
      <c r="E199" s="8"/>
      <c r="F199" s="12"/>
      <c r="G199" s="238"/>
      <c r="H199" s="8"/>
    </row>
    <row r="200" spans="1:8" ht="15">
      <c r="A200" s="8"/>
      <c r="B200" s="8"/>
      <c r="C200" s="252"/>
      <c r="D200" s="252"/>
      <c r="E200" s="8"/>
      <c r="F200" s="12"/>
      <c r="G200" s="238"/>
      <c r="H200" s="8"/>
    </row>
    <row r="201" spans="1:8" ht="15">
      <c r="A201" s="8"/>
      <c r="B201" s="8"/>
      <c r="C201" s="252"/>
      <c r="D201" s="252"/>
      <c r="E201" s="8"/>
      <c r="F201" s="12"/>
      <c r="G201" s="238"/>
      <c r="H201" s="8"/>
    </row>
    <row r="202" spans="1:8" ht="15">
      <c r="A202" s="8"/>
      <c r="B202" s="8"/>
      <c r="C202" s="252"/>
      <c r="D202" s="252"/>
      <c r="E202" s="8"/>
      <c r="F202" s="12"/>
      <c r="G202" s="238"/>
      <c r="H202" s="8"/>
    </row>
    <row r="203" spans="1:8" ht="15">
      <c r="A203" s="8"/>
      <c r="B203" s="8"/>
      <c r="C203" s="252"/>
      <c r="D203" s="252"/>
      <c r="E203" s="8"/>
      <c r="F203" s="12"/>
      <c r="G203" s="238"/>
      <c r="H203" s="8"/>
    </row>
    <row r="204" spans="1:8" ht="15">
      <c r="A204" s="8"/>
      <c r="B204" s="8"/>
      <c r="C204" s="252"/>
      <c r="D204" s="252"/>
      <c r="E204" s="8"/>
      <c r="F204" s="12"/>
      <c r="G204" s="238"/>
      <c r="H204" s="8"/>
    </row>
    <row r="205" spans="1:8" ht="15">
      <c r="A205" s="8"/>
      <c r="B205" s="8"/>
      <c r="C205" s="252"/>
      <c r="D205" s="252"/>
      <c r="E205" s="8"/>
      <c r="F205" s="12"/>
      <c r="G205" s="238"/>
      <c r="H205" s="8"/>
    </row>
    <row r="206" spans="1:8" ht="15">
      <c r="A206" s="8"/>
      <c r="B206" s="8"/>
      <c r="C206" s="252"/>
      <c r="D206" s="252"/>
      <c r="E206" s="8"/>
      <c r="F206" s="12"/>
      <c r="G206" s="238"/>
      <c r="H206" s="8"/>
    </row>
    <row r="207" spans="1:8" ht="15">
      <c r="A207" s="8"/>
      <c r="B207" s="8"/>
      <c r="C207" s="252"/>
      <c r="D207" s="252"/>
      <c r="E207" s="8"/>
      <c r="F207" s="12"/>
      <c r="G207" s="238"/>
      <c r="H207" s="8"/>
    </row>
    <row r="208" spans="1:8" ht="15">
      <c r="A208" s="8"/>
      <c r="B208" s="8"/>
      <c r="C208" s="252"/>
      <c r="D208" s="252"/>
      <c r="E208" s="8"/>
      <c r="F208" s="12"/>
      <c r="G208" s="238"/>
      <c r="H208" s="8"/>
    </row>
    <row r="209" spans="1:8" ht="15">
      <c r="A209" s="8"/>
      <c r="B209" s="8"/>
      <c r="C209" s="252"/>
      <c r="D209" s="252"/>
      <c r="E209" s="8"/>
      <c r="F209" s="12"/>
      <c r="G209" s="238"/>
      <c r="H209" s="8"/>
    </row>
    <row r="210" spans="1:8" ht="15">
      <c r="A210" s="8"/>
      <c r="B210" s="8"/>
      <c r="C210" s="252"/>
      <c r="D210" s="252"/>
      <c r="E210" s="8"/>
      <c r="F210" s="12"/>
      <c r="G210" s="238"/>
      <c r="H210" s="8"/>
    </row>
    <row r="211" spans="1:8" ht="15">
      <c r="A211" s="8"/>
      <c r="B211" s="8"/>
      <c r="C211" s="252"/>
      <c r="D211" s="252"/>
      <c r="E211" s="8"/>
      <c r="F211" s="12"/>
      <c r="G211" s="238"/>
      <c r="H211" s="8"/>
    </row>
    <row r="212" spans="1:8" ht="15">
      <c r="A212" s="8"/>
      <c r="B212" s="8"/>
      <c r="C212" s="252"/>
      <c r="D212" s="252"/>
      <c r="E212" s="8"/>
      <c r="F212" s="12"/>
      <c r="G212" s="238"/>
      <c r="H212" s="8"/>
    </row>
    <row r="213" spans="1:8" ht="15">
      <c r="A213" s="8"/>
      <c r="B213" s="8"/>
      <c r="C213" s="252"/>
      <c r="D213" s="252"/>
      <c r="E213" s="8"/>
      <c r="F213" s="12"/>
      <c r="G213" s="238"/>
      <c r="H213" s="8"/>
    </row>
    <row r="214" spans="1:8" ht="15">
      <c r="A214" s="8"/>
      <c r="B214" s="8"/>
      <c r="C214" s="252"/>
      <c r="D214" s="252"/>
      <c r="E214" s="8"/>
      <c r="F214" s="12"/>
      <c r="G214" s="238"/>
      <c r="H214" s="8"/>
    </row>
    <row r="215" spans="1:8" ht="15">
      <c r="A215" s="8"/>
      <c r="B215" s="8"/>
      <c r="C215" s="252"/>
      <c r="D215" s="252"/>
      <c r="E215" s="8"/>
      <c r="F215" s="12"/>
      <c r="G215" s="238"/>
      <c r="H215" s="8"/>
    </row>
    <row r="216" spans="1:8" ht="15">
      <c r="A216" s="8"/>
      <c r="B216" s="8"/>
      <c r="C216" s="252"/>
      <c r="D216" s="252"/>
      <c r="E216" s="8"/>
      <c r="F216" s="12"/>
      <c r="G216" s="238"/>
      <c r="H216" s="8"/>
    </row>
    <row r="217" spans="1:8" ht="15">
      <c r="A217" s="8"/>
      <c r="B217" s="8"/>
      <c r="C217" s="252"/>
      <c r="D217" s="252"/>
      <c r="E217" s="8"/>
      <c r="F217" s="12"/>
      <c r="G217" s="238"/>
      <c r="H217" s="8"/>
    </row>
    <row r="218" spans="1:8" ht="15">
      <c r="A218" s="8"/>
      <c r="B218" s="8"/>
      <c r="C218" s="252"/>
      <c r="D218" s="252"/>
      <c r="E218" s="8"/>
      <c r="F218" s="12"/>
      <c r="G218" s="238"/>
      <c r="H218" s="8"/>
    </row>
    <row r="219" spans="1:8" ht="15">
      <c r="A219" s="8"/>
      <c r="B219" s="8"/>
      <c r="C219" s="252"/>
      <c r="D219" s="252"/>
      <c r="E219" s="8"/>
      <c r="F219" s="12"/>
      <c r="G219" s="238"/>
      <c r="H219" s="8"/>
    </row>
    <row r="220" spans="1:8" ht="15">
      <c r="A220" s="8"/>
      <c r="B220" s="8"/>
      <c r="C220" s="252"/>
      <c r="D220" s="252"/>
      <c r="E220" s="8"/>
      <c r="F220" s="12"/>
      <c r="G220" s="238"/>
      <c r="H220" s="8"/>
    </row>
    <row r="221" spans="1:8" ht="15">
      <c r="A221" s="8"/>
      <c r="B221" s="8"/>
      <c r="C221" s="252"/>
      <c r="D221" s="252"/>
      <c r="E221" s="8"/>
      <c r="F221" s="12"/>
      <c r="G221" s="238"/>
      <c r="H221" s="8"/>
    </row>
    <row r="222" spans="1:8" ht="15">
      <c r="A222" s="8"/>
      <c r="B222" s="8"/>
      <c r="C222" s="252"/>
      <c r="D222" s="252"/>
      <c r="E222" s="8"/>
      <c r="F222" s="12"/>
      <c r="G222" s="238"/>
      <c r="H222" s="8"/>
    </row>
    <row r="223" spans="1:8" ht="15">
      <c r="A223" s="8"/>
      <c r="B223" s="8"/>
      <c r="C223" s="252"/>
      <c r="D223" s="252"/>
      <c r="E223" s="8"/>
      <c r="F223" s="12"/>
      <c r="G223" s="238"/>
      <c r="H223" s="8"/>
    </row>
    <row r="224" spans="1:8" ht="15">
      <c r="A224" s="8"/>
      <c r="B224" s="8"/>
      <c r="C224" s="252"/>
      <c r="D224" s="252"/>
      <c r="E224" s="8"/>
      <c r="F224" s="12"/>
      <c r="G224" s="238"/>
      <c r="H224" s="8"/>
    </row>
    <row r="225" spans="1:8" ht="15">
      <c r="A225" s="8"/>
      <c r="B225" s="8"/>
      <c r="C225" s="252"/>
      <c r="D225" s="252"/>
      <c r="E225" s="8"/>
      <c r="F225" s="12"/>
      <c r="G225" s="238"/>
      <c r="H225" s="8"/>
    </row>
    <row r="226" spans="1:8" ht="15">
      <c r="A226" s="8"/>
      <c r="B226" s="8"/>
      <c r="C226" s="252"/>
      <c r="D226" s="252"/>
      <c r="E226" s="8"/>
      <c r="F226" s="12"/>
      <c r="G226" s="238"/>
      <c r="H226" s="8"/>
    </row>
    <row r="227" spans="1:8" ht="15">
      <c r="A227" s="8"/>
      <c r="B227" s="8"/>
      <c r="C227" s="252"/>
      <c r="D227" s="252"/>
      <c r="E227" s="8"/>
      <c r="F227" s="12"/>
      <c r="G227" s="238"/>
      <c r="H227" s="8"/>
    </row>
    <row r="228" spans="1:8" ht="15">
      <c r="A228" s="8"/>
      <c r="B228" s="8"/>
      <c r="C228" s="252"/>
      <c r="D228" s="252"/>
      <c r="E228" s="8"/>
      <c r="F228" s="12"/>
      <c r="G228" s="238"/>
      <c r="H228" s="8"/>
    </row>
    <row r="229" spans="1:8" ht="15">
      <c r="A229" s="8"/>
      <c r="B229" s="8"/>
      <c r="C229" s="252"/>
      <c r="D229" s="252"/>
      <c r="E229" s="8"/>
      <c r="F229" s="12"/>
      <c r="G229" s="238"/>
      <c r="H229" s="8"/>
    </row>
    <row r="230" spans="1:8" ht="15">
      <c r="A230" s="8"/>
      <c r="B230" s="8"/>
      <c r="C230" s="252"/>
      <c r="D230" s="252"/>
      <c r="E230" s="8"/>
      <c r="F230" s="12"/>
      <c r="G230" s="238"/>
      <c r="H230" s="8"/>
    </row>
    <row r="231" spans="1:8" ht="15">
      <c r="A231" s="8"/>
      <c r="B231" s="8"/>
      <c r="C231" s="252"/>
      <c r="D231" s="252"/>
      <c r="E231" s="8"/>
      <c r="F231" s="12"/>
      <c r="G231" s="238"/>
      <c r="H231" s="8"/>
    </row>
    <row r="232" spans="1:8" ht="15">
      <c r="A232" s="8"/>
      <c r="B232" s="8"/>
      <c r="C232" s="252"/>
      <c r="D232" s="252"/>
      <c r="E232" s="8"/>
      <c r="F232" s="12"/>
      <c r="G232" s="238"/>
      <c r="H232" s="8"/>
    </row>
    <row r="233" spans="1:8" ht="15">
      <c r="A233" s="8"/>
      <c r="B233" s="8"/>
      <c r="C233" s="252"/>
      <c r="D233" s="252"/>
      <c r="E233" s="8"/>
      <c r="F233" s="12"/>
      <c r="G233" s="238"/>
      <c r="H233" s="8"/>
    </row>
    <row r="234" spans="1:8" ht="15">
      <c r="A234" s="8"/>
      <c r="B234" s="8"/>
      <c r="C234" s="252"/>
      <c r="D234" s="252"/>
      <c r="E234" s="8"/>
      <c r="F234" s="12"/>
      <c r="G234" s="238"/>
      <c r="H234" s="8"/>
    </row>
    <row r="235" spans="1:8" ht="15">
      <c r="A235" s="8"/>
      <c r="B235" s="8"/>
      <c r="C235" s="252"/>
      <c r="D235" s="252"/>
      <c r="E235" s="8"/>
      <c r="F235" s="12"/>
      <c r="G235" s="238"/>
      <c r="H235" s="8"/>
    </row>
    <row r="236" spans="1:8" ht="15">
      <c r="A236" s="8"/>
      <c r="B236" s="8"/>
      <c r="C236" s="252"/>
      <c r="D236" s="252"/>
      <c r="E236" s="8"/>
      <c r="F236" s="12"/>
      <c r="G236" s="238"/>
      <c r="H236" s="8"/>
    </row>
    <row r="237" spans="1:8" ht="15">
      <c r="A237" s="8"/>
      <c r="B237" s="8"/>
      <c r="C237" s="252"/>
      <c r="D237" s="252"/>
      <c r="E237" s="8"/>
      <c r="F237" s="12"/>
      <c r="G237" s="238"/>
      <c r="H237" s="8"/>
    </row>
    <row r="238" spans="1:8" ht="15">
      <c r="A238" s="8"/>
      <c r="B238" s="8"/>
      <c r="C238" s="252"/>
      <c r="D238" s="252"/>
      <c r="E238" s="8"/>
      <c r="F238" s="12"/>
      <c r="G238" s="238"/>
      <c r="H238" s="8"/>
    </row>
    <row r="239" spans="1:8" ht="15">
      <c r="A239" s="8"/>
      <c r="B239" s="8"/>
      <c r="C239" s="252"/>
      <c r="D239" s="252"/>
      <c r="E239" s="8"/>
      <c r="F239" s="12"/>
      <c r="G239" s="238"/>
      <c r="H239" s="8"/>
    </row>
    <row r="240" spans="1:8" ht="15">
      <c r="A240" s="8"/>
      <c r="B240" s="8"/>
      <c r="C240" s="252"/>
      <c r="D240" s="252"/>
      <c r="E240" s="8"/>
      <c r="F240" s="12"/>
      <c r="G240" s="238"/>
      <c r="H240" s="8"/>
    </row>
    <row r="241" spans="1:8" ht="15">
      <c r="A241" s="8"/>
      <c r="B241" s="8"/>
      <c r="C241" s="252"/>
      <c r="D241" s="252"/>
      <c r="E241" s="8"/>
      <c r="F241" s="12"/>
      <c r="G241" s="238"/>
      <c r="H241" s="8"/>
    </row>
    <row r="242" spans="1:8" ht="15">
      <c r="A242" s="8"/>
      <c r="B242" s="8"/>
      <c r="C242" s="252"/>
      <c r="D242" s="252"/>
      <c r="E242" s="8"/>
      <c r="F242" s="12"/>
      <c r="G242" s="238"/>
      <c r="H242" s="8"/>
    </row>
    <row r="243" spans="1:8" ht="15">
      <c r="A243" s="8"/>
      <c r="B243" s="8"/>
      <c r="C243" s="252"/>
      <c r="D243" s="252"/>
      <c r="E243" s="8"/>
      <c r="F243" s="12"/>
      <c r="G243" s="238"/>
      <c r="H243" s="8"/>
    </row>
    <row r="244" spans="1:8" ht="15">
      <c r="A244" s="8"/>
      <c r="B244" s="8"/>
      <c r="C244" s="252"/>
      <c r="D244" s="252"/>
      <c r="E244" s="8"/>
      <c r="F244" s="12"/>
      <c r="G244" s="238"/>
      <c r="H244" s="8"/>
    </row>
    <row r="245" spans="1:8" ht="15">
      <c r="A245" s="8"/>
      <c r="B245" s="8"/>
      <c r="C245" s="252"/>
      <c r="D245" s="252"/>
      <c r="E245" s="8"/>
      <c r="F245" s="12"/>
      <c r="G245" s="238"/>
      <c r="H245" s="8"/>
    </row>
    <row r="246" spans="1:8" ht="15">
      <c r="A246" s="8"/>
      <c r="B246" s="8"/>
      <c r="C246" s="252"/>
      <c r="D246" s="252"/>
      <c r="E246" s="8"/>
      <c r="F246" s="12"/>
      <c r="G246" s="238"/>
      <c r="H246" s="8"/>
    </row>
    <row r="247" spans="1:8" ht="15">
      <c r="A247" s="8"/>
      <c r="B247" s="8"/>
      <c r="C247" s="252"/>
      <c r="D247" s="252"/>
      <c r="E247" s="8"/>
      <c r="F247" s="12"/>
      <c r="G247" s="238"/>
      <c r="H247" s="8"/>
    </row>
    <row r="248" spans="1:8" ht="15">
      <c r="A248" s="8"/>
      <c r="B248" s="8"/>
      <c r="C248" s="252"/>
      <c r="D248" s="252"/>
      <c r="E248" s="8"/>
      <c r="F248" s="12"/>
      <c r="G248" s="238"/>
      <c r="H248" s="8"/>
    </row>
    <row r="249" spans="1:8" ht="15">
      <c r="A249" s="8"/>
      <c r="B249" s="8"/>
      <c r="C249" s="252"/>
      <c r="D249" s="252"/>
      <c r="E249" s="8"/>
      <c r="F249" s="12"/>
      <c r="G249" s="238"/>
      <c r="H249" s="8"/>
    </row>
    <row r="250" spans="1:8" ht="15">
      <c r="A250" s="8"/>
      <c r="B250" s="8"/>
      <c r="C250" s="252"/>
      <c r="D250" s="252"/>
      <c r="E250" s="8"/>
      <c r="F250" s="12"/>
      <c r="G250" s="238"/>
      <c r="H250" s="8"/>
    </row>
    <row r="251" spans="1:8" ht="15">
      <c r="A251" s="8"/>
      <c r="B251" s="8"/>
      <c r="C251" s="252"/>
      <c r="D251" s="252"/>
      <c r="E251" s="8"/>
      <c r="F251" s="12"/>
      <c r="G251" s="238"/>
      <c r="H251" s="8"/>
    </row>
    <row r="252" spans="1:8" ht="15">
      <c r="A252" s="8"/>
      <c r="B252" s="8"/>
      <c r="C252" s="252"/>
      <c r="D252" s="252"/>
      <c r="E252" s="8"/>
      <c r="F252" s="12"/>
      <c r="G252" s="238"/>
      <c r="H252" s="8"/>
    </row>
    <row r="253" spans="1:8" ht="15">
      <c r="A253" s="8"/>
      <c r="B253" s="8"/>
      <c r="C253" s="252"/>
      <c r="D253" s="252"/>
      <c r="E253" s="8"/>
      <c r="F253" s="12"/>
      <c r="G253" s="238"/>
      <c r="H253" s="8"/>
    </row>
    <row r="254" spans="1:8" ht="15">
      <c r="A254" s="8"/>
      <c r="B254" s="8"/>
      <c r="C254" s="252"/>
      <c r="D254" s="252"/>
      <c r="E254" s="8"/>
      <c r="F254" s="12"/>
      <c r="G254" s="238"/>
      <c r="H254" s="8"/>
    </row>
    <row r="255" spans="1:8" ht="15">
      <c r="A255" s="8"/>
      <c r="B255" s="8"/>
      <c r="C255" s="252"/>
      <c r="D255" s="252"/>
      <c r="E255" s="8"/>
      <c r="F255" s="12"/>
      <c r="G255" s="238"/>
      <c r="H255" s="8"/>
    </row>
    <row r="256" spans="1:8" ht="15">
      <c r="A256" s="8"/>
      <c r="B256" s="8"/>
      <c r="C256" s="252"/>
      <c r="D256" s="252"/>
      <c r="E256" s="8"/>
      <c r="F256" s="12"/>
      <c r="G256" s="238"/>
      <c r="H256" s="8"/>
    </row>
    <row r="257" spans="1:8" ht="15">
      <c r="A257" s="8"/>
      <c r="B257" s="8"/>
      <c r="C257" s="252"/>
      <c r="D257" s="252"/>
      <c r="E257" s="8"/>
      <c r="F257" s="12"/>
      <c r="G257" s="238"/>
      <c r="H257" s="8"/>
    </row>
    <row r="258" spans="1:8" ht="15">
      <c r="A258" s="8"/>
      <c r="B258" s="8"/>
      <c r="C258" s="252"/>
      <c r="D258" s="252"/>
      <c r="E258" s="8"/>
      <c r="F258" s="12"/>
      <c r="G258" s="238"/>
      <c r="H258" s="8"/>
    </row>
    <row r="259" spans="1:8" ht="15">
      <c r="A259" s="8"/>
      <c r="B259" s="8"/>
      <c r="C259" s="252"/>
      <c r="D259" s="252"/>
      <c r="E259" s="8"/>
      <c r="F259" s="12"/>
      <c r="G259" s="238"/>
      <c r="H259" s="8"/>
    </row>
    <row r="260" spans="1:8" ht="15">
      <c r="A260" s="8"/>
      <c r="B260" s="8"/>
      <c r="C260" s="252"/>
      <c r="D260" s="252"/>
      <c r="E260" s="8"/>
      <c r="F260" s="12"/>
      <c r="G260" s="238"/>
      <c r="H260" s="8"/>
    </row>
    <row r="261" spans="1:8" ht="15">
      <c r="A261" s="8"/>
      <c r="B261" s="8"/>
      <c r="C261" s="252"/>
      <c r="D261" s="252"/>
      <c r="E261" s="8"/>
      <c r="F261" s="12"/>
      <c r="G261" s="238"/>
      <c r="H261" s="8"/>
    </row>
    <row r="262" spans="1:8" ht="15">
      <c r="A262" s="8"/>
      <c r="B262" s="8"/>
      <c r="C262" s="252"/>
      <c r="D262" s="252"/>
      <c r="E262" s="8"/>
      <c r="F262" s="12"/>
      <c r="G262" s="238"/>
      <c r="H262" s="8"/>
    </row>
    <row r="263" spans="1:8" ht="15">
      <c r="A263" s="8"/>
      <c r="B263" s="8"/>
      <c r="C263" s="252"/>
      <c r="D263" s="252"/>
      <c r="E263" s="8"/>
      <c r="F263" s="12"/>
      <c r="G263" s="238"/>
      <c r="H263" s="8"/>
    </row>
    <row r="264" spans="1:8" ht="15">
      <c r="A264" s="8"/>
      <c r="B264" s="8"/>
      <c r="C264" s="252"/>
      <c r="D264" s="252"/>
      <c r="E264" s="8"/>
      <c r="F264" s="12"/>
      <c r="G264" s="238"/>
      <c r="H264" s="8"/>
    </row>
    <row r="265" spans="1:8" ht="15">
      <c r="A265" s="8"/>
      <c r="B265" s="8"/>
      <c r="C265" s="252"/>
      <c r="D265" s="252"/>
      <c r="E265" s="8"/>
      <c r="F265" s="12"/>
      <c r="G265" s="238"/>
      <c r="H265" s="8"/>
    </row>
    <row r="266" spans="1:8" ht="15">
      <c r="A266" s="8"/>
      <c r="B266" s="8"/>
      <c r="C266" s="252"/>
      <c r="D266" s="252"/>
      <c r="E266" s="8"/>
      <c r="F266" s="12"/>
      <c r="G266" s="238"/>
      <c r="H266" s="8"/>
    </row>
    <row r="267" spans="1:8" ht="15">
      <c r="A267" s="8"/>
      <c r="B267" s="8"/>
      <c r="C267" s="252"/>
      <c r="D267" s="252"/>
      <c r="E267" s="8"/>
      <c r="F267" s="12"/>
      <c r="G267" s="238"/>
      <c r="H267" s="8"/>
    </row>
    <row r="268" spans="1:8" ht="15">
      <c r="A268" s="8"/>
      <c r="B268" s="8"/>
      <c r="C268" s="252"/>
      <c r="D268" s="252"/>
      <c r="E268" s="8"/>
      <c r="F268" s="12"/>
      <c r="G268" s="238"/>
      <c r="H268" s="8"/>
    </row>
    <row r="269" spans="1:8" ht="15">
      <c r="A269" s="8"/>
      <c r="B269" s="8"/>
      <c r="C269" s="252"/>
      <c r="D269" s="252"/>
      <c r="E269" s="8"/>
      <c r="F269" s="12"/>
      <c r="G269" s="238"/>
      <c r="H269" s="8"/>
    </row>
    <row r="270" spans="1:8" ht="15">
      <c r="A270" s="8"/>
      <c r="B270" s="8"/>
      <c r="C270" s="252"/>
      <c r="D270" s="252"/>
      <c r="E270" s="8"/>
      <c r="F270" s="12"/>
      <c r="G270" s="238"/>
      <c r="H270" s="8"/>
    </row>
    <row r="271" spans="1:8" ht="15">
      <c r="A271" s="8"/>
      <c r="B271" s="8"/>
      <c r="C271" s="252"/>
      <c r="D271" s="252"/>
      <c r="E271" s="8"/>
      <c r="F271" s="12"/>
      <c r="G271" s="238"/>
      <c r="H271" s="8"/>
    </row>
    <row r="272" spans="1:8" ht="15">
      <c r="A272" s="8"/>
      <c r="B272" s="8"/>
      <c r="C272" s="252"/>
      <c r="D272" s="252"/>
      <c r="E272" s="8"/>
      <c r="F272" s="12"/>
      <c r="G272" s="238"/>
      <c r="H272" s="8"/>
    </row>
    <row r="273" spans="1:8" ht="15">
      <c r="A273" s="8"/>
      <c r="B273" s="8"/>
      <c r="C273" s="252"/>
      <c r="D273" s="252"/>
      <c r="E273" s="8"/>
      <c r="F273" s="12"/>
      <c r="G273" s="238"/>
      <c r="H273" s="8"/>
    </row>
    <row r="274" spans="1:8" ht="15">
      <c r="A274" s="8"/>
      <c r="B274" s="8"/>
      <c r="C274" s="252"/>
      <c r="D274" s="252"/>
      <c r="E274" s="8"/>
      <c r="F274" s="12"/>
      <c r="G274" s="238"/>
      <c r="H274" s="8"/>
    </row>
    <row r="275" spans="1:8" ht="15">
      <c r="A275" s="8"/>
      <c r="B275" s="8"/>
      <c r="C275" s="252"/>
      <c r="D275" s="252"/>
      <c r="E275" s="8"/>
      <c r="F275" s="12"/>
      <c r="G275" s="238"/>
      <c r="H275" s="8"/>
    </row>
    <row r="276" spans="1:8" ht="15">
      <c r="A276" s="8"/>
      <c r="B276" s="8"/>
      <c r="C276" s="252"/>
      <c r="D276" s="252"/>
      <c r="E276" s="8"/>
      <c r="F276" s="12"/>
      <c r="G276" s="238"/>
      <c r="H276" s="8"/>
    </row>
    <row r="277" spans="1:8" ht="15">
      <c r="A277" s="8"/>
      <c r="B277" s="8"/>
      <c r="C277" s="252"/>
      <c r="D277" s="252"/>
      <c r="E277" s="8"/>
      <c r="F277" s="12"/>
      <c r="G277" s="238"/>
      <c r="H277" s="8"/>
    </row>
    <row r="278" spans="1:8" ht="15">
      <c r="A278" s="8"/>
      <c r="B278" s="8"/>
      <c r="C278" s="252"/>
      <c r="D278" s="252"/>
      <c r="E278" s="8"/>
      <c r="F278" s="12"/>
      <c r="G278" s="238"/>
      <c r="H278" s="8"/>
    </row>
    <row r="279" spans="1:8" ht="15">
      <c r="A279" s="8"/>
      <c r="B279" s="8"/>
      <c r="C279" s="252"/>
      <c r="D279" s="252"/>
      <c r="E279" s="8"/>
      <c r="F279" s="12"/>
      <c r="G279" s="238"/>
      <c r="H279" s="8"/>
    </row>
    <row r="280" spans="1:8" ht="15">
      <c r="A280" s="8"/>
      <c r="B280" s="8"/>
      <c r="C280" s="252"/>
      <c r="D280" s="252"/>
      <c r="E280" s="8"/>
      <c r="F280" s="12"/>
      <c r="G280" s="238"/>
      <c r="H280" s="8"/>
    </row>
    <row r="281" spans="1:8" ht="15">
      <c r="A281" s="8"/>
      <c r="B281" s="8"/>
      <c r="C281" s="252"/>
      <c r="D281" s="252"/>
      <c r="E281" s="8"/>
      <c r="F281" s="12"/>
      <c r="G281" s="238"/>
      <c r="H281" s="8"/>
    </row>
    <row r="282" spans="1:8" ht="15">
      <c r="A282" s="8"/>
      <c r="B282" s="8"/>
      <c r="C282" s="252"/>
      <c r="D282" s="252"/>
      <c r="E282" s="8"/>
      <c r="F282" s="12"/>
      <c r="G282" s="238"/>
      <c r="H282" s="8"/>
    </row>
    <row r="283" spans="1:8" ht="15">
      <c r="A283" s="8"/>
      <c r="B283" s="8"/>
      <c r="C283" s="252"/>
      <c r="D283" s="252"/>
      <c r="E283" s="8"/>
      <c r="F283" s="12"/>
      <c r="G283" s="238"/>
      <c r="H283" s="8"/>
    </row>
    <row r="284" spans="1:8" ht="15">
      <c r="A284" s="8"/>
      <c r="B284" s="8"/>
      <c r="C284" s="252"/>
      <c r="D284" s="252"/>
      <c r="E284" s="8"/>
      <c r="F284" s="12"/>
      <c r="G284" s="238"/>
      <c r="H284" s="8"/>
    </row>
    <row r="285" spans="1:8" ht="15">
      <c r="A285" s="8"/>
      <c r="B285" s="8"/>
      <c r="C285" s="252"/>
      <c r="D285" s="252"/>
      <c r="E285" s="8"/>
      <c r="F285" s="12"/>
      <c r="G285" s="238"/>
      <c r="H285" s="8"/>
    </row>
    <row r="286" spans="1:8" ht="15">
      <c r="A286" s="8"/>
      <c r="B286" s="8"/>
      <c r="C286" s="252"/>
      <c r="D286" s="252"/>
      <c r="E286" s="8"/>
      <c r="F286" s="12"/>
      <c r="G286" s="238"/>
      <c r="H286" s="8"/>
    </row>
    <row r="287" spans="1:8" ht="15">
      <c r="A287" s="8"/>
      <c r="B287" s="8"/>
      <c r="C287" s="252"/>
      <c r="D287" s="252"/>
      <c r="E287" s="8"/>
      <c r="F287" s="12"/>
      <c r="G287" s="238"/>
      <c r="H287" s="8"/>
    </row>
    <row r="288" spans="1:8" ht="15">
      <c r="A288" s="8"/>
      <c r="B288" s="8"/>
      <c r="C288" s="252"/>
      <c r="D288" s="252"/>
      <c r="E288" s="8"/>
      <c r="F288" s="12"/>
      <c r="G288" s="238"/>
      <c r="H288" s="8"/>
    </row>
    <row r="289" spans="1:8" ht="15">
      <c r="A289" s="8"/>
      <c r="B289" s="8"/>
      <c r="C289" s="252"/>
      <c r="D289" s="252"/>
      <c r="E289" s="8"/>
      <c r="F289" s="12"/>
      <c r="G289" s="238"/>
      <c r="H289" s="8"/>
    </row>
    <row r="290" spans="1:8" ht="15">
      <c r="A290" s="8"/>
      <c r="B290" s="8"/>
      <c r="C290" s="252"/>
      <c r="D290" s="252"/>
      <c r="E290" s="8"/>
      <c r="F290" s="12"/>
      <c r="G290" s="238"/>
      <c r="H290" s="8"/>
    </row>
    <row r="291" spans="1:8" ht="15">
      <c r="A291" s="8"/>
      <c r="B291" s="8"/>
      <c r="C291" s="252"/>
      <c r="D291" s="252"/>
      <c r="E291" s="8"/>
      <c r="F291" s="12"/>
      <c r="G291" s="238"/>
      <c r="H291" s="8"/>
    </row>
    <row r="292" spans="1:8" ht="15">
      <c r="A292" s="8"/>
      <c r="B292" s="8"/>
      <c r="C292" s="252"/>
      <c r="D292" s="252"/>
      <c r="E292" s="8"/>
      <c r="F292" s="12"/>
      <c r="G292" s="238"/>
      <c r="H292" s="8"/>
    </row>
    <row r="293" spans="1:8" ht="15">
      <c r="A293" s="8"/>
      <c r="B293" s="8"/>
      <c r="C293" s="252"/>
      <c r="D293" s="252"/>
      <c r="E293" s="8"/>
      <c r="F293" s="12"/>
      <c r="G293" s="238"/>
      <c r="H293" s="8"/>
    </row>
    <row r="294" spans="1:8" ht="15">
      <c r="A294" s="8"/>
      <c r="B294" s="8"/>
      <c r="C294" s="252"/>
      <c r="D294" s="252"/>
      <c r="E294" s="8"/>
      <c r="F294" s="12"/>
      <c r="G294" s="238"/>
      <c r="H294" s="8"/>
    </row>
    <row r="295" spans="1:8" ht="15">
      <c r="A295" s="8"/>
      <c r="B295" s="8"/>
      <c r="C295" s="252"/>
      <c r="D295" s="252"/>
      <c r="E295" s="8"/>
      <c r="F295" s="12"/>
      <c r="G295" s="238"/>
      <c r="H295" s="8"/>
    </row>
    <row r="296" spans="1:8" ht="15">
      <c r="A296" s="8"/>
      <c r="B296" s="8"/>
      <c r="C296" s="252"/>
      <c r="D296" s="252"/>
      <c r="E296" s="8"/>
      <c r="F296" s="12"/>
      <c r="G296" s="238"/>
      <c r="H296" s="8"/>
    </row>
    <row r="297" spans="1:8" ht="15">
      <c r="A297" s="8"/>
      <c r="B297" s="8"/>
      <c r="C297" s="252"/>
      <c r="D297" s="252"/>
      <c r="E297" s="8"/>
      <c r="F297" s="12"/>
      <c r="G297" s="238"/>
      <c r="H297" s="8"/>
    </row>
    <row r="298" spans="1:8" ht="15">
      <c r="A298" s="8"/>
      <c r="B298" s="8"/>
      <c r="C298" s="252"/>
      <c r="D298" s="252"/>
      <c r="E298" s="8"/>
      <c r="F298" s="12"/>
      <c r="G298" s="238"/>
      <c r="H298" s="8"/>
    </row>
    <row r="299" spans="1:8" ht="15">
      <c r="A299" s="8"/>
      <c r="B299" s="8"/>
      <c r="C299" s="252"/>
      <c r="D299" s="252"/>
      <c r="E299" s="8"/>
      <c r="F299" s="12"/>
      <c r="G299" s="238"/>
      <c r="H299" s="8"/>
    </row>
    <row r="300" spans="1:8" ht="15">
      <c r="A300" s="8"/>
      <c r="B300" s="8"/>
      <c r="C300" s="252"/>
      <c r="D300" s="252"/>
      <c r="E300" s="8"/>
      <c r="F300" s="12"/>
      <c r="G300" s="238"/>
      <c r="H300" s="8"/>
    </row>
    <row r="301" spans="1:8" ht="15">
      <c r="A301" s="8"/>
      <c r="B301" s="8"/>
      <c r="C301" s="252"/>
      <c r="D301" s="252"/>
      <c r="E301" s="8"/>
      <c r="F301" s="12"/>
      <c r="G301" s="238"/>
      <c r="H301" s="8"/>
    </row>
    <row r="302" spans="1:8" ht="15">
      <c r="A302" s="8"/>
      <c r="B302" s="8"/>
      <c r="C302" s="252"/>
      <c r="D302" s="252"/>
      <c r="E302" s="8"/>
      <c r="F302" s="12"/>
      <c r="G302" s="238"/>
      <c r="H302" s="8"/>
    </row>
    <row r="303" spans="1:8" ht="15">
      <c r="A303" s="8"/>
      <c r="B303" s="8"/>
      <c r="C303" s="252"/>
      <c r="D303" s="252"/>
      <c r="E303" s="8"/>
      <c r="F303" s="12"/>
      <c r="G303" s="238"/>
      <c r="H303" s="8"/>
    </row>
    <row r="304" spans="1:8" ht="15">
      <c r="A304" s="8"/>
      <c r="B304" s="8"/>
      <c r="C304" s="252"/>
      <c r="D304" s="252"/>
      <c r="E304" s="8"/>
      <c r="F304" s="12"/>
      <c r="G304" s="238"/>
      <c r="H304" s="8"/>
    </row>
    <row r="305" spans="1:8" ht="15">
      <c r="A305" s="8"/>
      <c r="B305" s="8"/>
      <c r="C305" s="252"/>
      <c r="D305" s="252"/>
      <c r="E305" s="8"/>
      <c r="F305" s="12"/>
      <c r="G305" s="238"/>
      <c r="H305" s="8"/>
    </row>
    <row r="306" spans="1:8" ht="15">
      <c r="A306" s="8"/>
      <c r="B306" s="8"/>
      <c r="C306" s="252"/>
      <c r="D306" s="252"/>
      <c r="E306" s="8"/>
      <c r="F306" s="12"/>
      <c r="G306" s="238"/>
      <c r="H306" s="8"/>
    </row>
    <row r="307" spans="1:8" ht="15">
      <c r="A307" s="8"/>
      <c r="B307" s="8"/>
      <c r="C307" s="252"/>
      <c r="D307" s="252"/>
      <c r="E307" s="8"/>
      <c r="F307" s="12"/>
      <c r="G307" s="238"/>
      <c r="H307" s="8"/>
    </row>
    <row r="308" spans="1:8" ht="15">
      <c r="A308" s="8"/>
      <c r="B308" s="8"/>
      <c r="C308" s="252"/>
      <c r="D308" s="252"/>
      <c r="E308" s="8"/>
      <c r="F308" s="12"/>
      <c r="G308" s="238"/>
      <c r="H308" s="8"/>
    </row>
    <row r="309" spans="1:8" ht="15">
      <c r="A309" s="8"/>
      <c r="B309" s="8"/>
      <c r="C309" s="252"/>
      <c r="D309" s="252"/>
      <c r="E309" s="8"/>
      <c r="F309" s="12"/>
      <c r="G309" s="238"/>
      <c r="H309" s="8"/>
    </row>
    <row r="310" spans="1:8" ht="15">
      <c r="A310" s="8"/>
      <c r="B310" s="8"/>
      <c r="C310" s="252"/>
      <c r="D310" s="252"/>
      <c r="E310" s="8"/>
      <c r="F310" s="12"/>
      <c r="G310" s="238"/>
      <c r="H310" s="8"/>
    </row>
    <row r="311" spans="1:8" ht="15">
      <c r="A311" s="8"/>
      <c r="B311" s="8"/>
      <c r="C311" s="252"/>
      <c r="D311" s="252"/>
      <c r="E311" s="8"/>
      <c r="F311" s="12"/>
      <c r="G311" s="238"/>
      <c r="H311" s="8"/>
    </row>
    <row r="312" spans="1:8" ht="15">
      <c r="A312" s="8"/>
      <c r="B312" s="8"/>
      <c r="C312" s="252"/>
      <c r="D312" s="252"/>
      <c r="E312" s="8"/>
      <c r="F312" s="12"/>
      <c r="G312" s="238"/>
      <c r="H312" s="8"/>
    </row>
    <row r="313" spans="1:8" ht="15">
      <c r="A313" s="8"/>
      <c r="B313" s="8"/>
      <c r="C313" s="252"/>
      <c r="D313" s="252"/>
      <c r="E313" s="8"/>
      <c r="F313" s="12"/>
      <c r="G313" s="238"/>
      <c r="H313" s="8"/>
    </row>
    <row r="314" spans="1:8" ht="15">
      <c r="A314" s="8"/>
      <c r="B314" s="8"/>
      <c r="C314" s="252"/>
      <c r="D314" s="252"/>
      <c r="E314" s="8"/>
      <c r="F314" s="12"/>
      <c r="G314" s="238"/>
      <c r="H314" s="8"/>
    </row>
    <row r="315" spans="1:8" ht="15">
      <c r="A315" s="8"/>
      <c r="B315" s="8"/>
      <c r="C315" s="252"/>
      <c r="D315" s="252"/>
      <c r="E315" s="8"/>
      <c r="F315" s="12"/>
      <c r="G315" s="238"/>
      <c r="H315" s="8"/>
    </row>
    <row r="316" spans="1:8" ht="15">
      <c r="A316" s="8"/>
      <c r="B316" s="8"/>
      <c r="C316" s="252"/>
      <c r="D316" s="252"/>
      <c r="E316" s="8"/>
      <c r="F316" s="12"/>
      <c r="G316" s="238"/>
      <c r="H316" s="8"/>
    </row>
    <row r="317" spans="1:8" ht="15">
      <c r="A317" s="8"/>
      <c r="B317" s="8"/>
      <c r="C317" s="252"/>
      <c r="D317" s="252"/>
      <c r="E317" s="8"/>
      <c r="F317" s="12"/>
      <c r="G317" s="238"/>
      <c r="H317" s="8"/>
    </row>
    <row r="318" spans="1:8" ht="15">
      <c r="A318" s="8"/>
      <c r="B318" s="8"/>
      <c r="C318" s="252"/>
      <c r="D318" s="252"/>
      <c r="E318" s="8"/>
      <c r="F318" s="12"/>
      <c r="G318" s="238"/>
      <c r="H318" s="8"/>
    </row>
    <row r="319" spans="1:8" ht="15">
      <c r="A319" s="8"/>
      <c r="B319" s="8"/>
      <c r="C319" s="252"/>
      <c r="D319" s="252"/>
      <c r="E319" s="8"/>
      <c r="F319" s="12"/>
      <c r="G319" s="238"/>
      <c r="H319" s="8"/>
    </row>
    <row r="320" spans="1:8" ht="15">
      <c r="A320" s="8"/>
      <c r="B320" s="8"/>
      <c r="C320" s="252"/>
      <c r="D320" s="252"/>
      <c r="E320" s="8"/>
      <c r="F320" s="12"/>
      <c r="G320" s="238"/>
      <c r="H320" s="8"/>
    </row>
    <row r="321" spans="1:8" ht="15">
      <c r="A321" s="8"/>
      <c r="B321" s="8"/>
      <c r="C321" s="252"/>
      <c r="D321" s="252"/>
      <c r="E321" s="8"/>
      <c r="F321" s="12"/>
      <c r="G321" s="238"/>
      <c r="H321" s="8"/>
    </row>
    <row r="322" spans="1:8" ht="15">
      <c r="A322" s="8"/>
      <c r="B322" s="8"/>
      <c r="C322" s="252"/>
      <c r="D322" s="252"/>
      <c r="E322" s="8"/>
      <c r="F322" s="12"/>
      <c r="G322" s="238"/>
      <c r="H322" s="8"/>
    </row>
    <row r="323" spans="1:8" ht="15">
      <c r="A323" s="8"/>
      <c r="B323" s="8"/>
      <c r="C323" s="252"/>
      <c r="D323" s="252"/>
      <c r="E323" s="8"/>
      <c r="F323" s="12"/>
      <c r="G323" s="238"/>
      <c r="H323" s="8"/>
    </row>
    <row r="324" spans="1:8" ht="15">
      <c r="A324" s="8"/>
      <c r="B324" s="8"/>
      <c r="C324" s="252"/>
      <c r="D324" s="252"/>
      <c r="E324" s="8"/>
      <c r="F324" s="12"/>
      <c r="G324" s="238"/>
      <c r="H324" s="8"/>
    </row>
    <row r="325" spans="1:8" ht="15">
      <c r="A325" s="8"/>
      <c r="B325" s="8"/>
      <c r="C325" s="252"/>
      <c r="D325" s="252"/>
      <c r="E325" s="8"/>
      <c r="F325" s="12"/>
      <c r="G325" s="238"/>
      <c r="H325" s="8"/>
    </row>
    <row r="326" spans="1:8" ht="15">
      <c r="A326" s="8"/>
      <c r="B326" s="8"/>
      <c r="C326" s="252"/>
      <c r="D326" s="252"/>
      <c r="E326" s="8"/>
      <c r="F326" s="12"/>
      <c r="G326" s="238"/>
      <c r="H326" s="8"/>
    </row>
    <row r="327" spans="1:8" ht="15">
      <c r="A327" s="8"/>
      <c r="B327" s="8"/>
      <c r="C327" s="252"/>
      <c r="D327" s="252"/>
      <c r="E327" s="8"/>
      <c r="F327" s="12"/>
      <c r="G327" s="238"/>
      <c r="H327" s="8"/>
    </row>
    <row r="328" spans="1:8" ht="15">
      <c r="A328" s="8"/>
      <c r="B328" s="8"/>
      <c r="C328" s="252"/>
      <c r="D328" s="252"/>
      <c r="E328" s="8"/>
      <c r="F328" s="12"/>
      <c r="G328" s="238"/>
      <c r="H328" s="8"/>
    </row>
    <row r="329" spans="1:8" ht="15">
      <c r="A329" s="8"/>
      <c r="B329" s="8"/>
      <c r="C329" s="252"/>
      <c r="D329" s="252"/>
      <c r="E329" s="8"/>
      <c r="F329" s="12"/>
      <c r="G329" s="238"/>
      <c r="H329" s="8"/>
    </row>
    <row r="330" spans="1:8" ht="15">
      <c r="A330" s="8"/>
      <c r="B330" s="8"/>
      <c r="C330" s="252"/>
      <c r="D330" s="252"/>
      <c r="E330" s="8"/>
      <c r="F330" s="12"/>
      <c r="G330" s="238"/>
      <c r="H330" s="8"/>
    </row>
    <row r="331" spans="1:8" ht="15">
      <c r="A331" s="8"/>
      <c r="B331" s="8"/>
      <c r="C331" s="252"/>
      <c r="D331" s="252"/>
      <c r="E331" s="8"/>
      <c r="F331" s="12"/>
      <c r="G331" s="238"/>
      <c r="H331" s="8"/>
    </row>
    <row r="332" spans="1:8" ht="15">
      <c r="A332" s="8"/>
      <c r="B332" s="8"/>
      <c r="C332" s="252"/>
      <c r="D332" s="252"/>
      <c r="E332" s="8"/>
      <c r="F332" s="12"/>
      <c r="G332" s="238"/>
      <c r="H332" s="8"/>
    </row>
    <row r="333" spans="1:8" ht="15">
      <c r="A333" s="8"/>
      <c r="B333" s="8"/>
      <c r="C333" s="252"/>
      <c r="D333" s="252"/>
      <c r="E333" s="8"/>
      <c r="F333" s="12"/>
      <c r="G333" s="238"/>
      <c r="H333" s="8"/>
    </row>
    <row r="334" spans="1:8" ht="15">
      <c r="A334" s="8"/>
      <c r="B334" s="8"/>
      <c r="C334" s="252"/>
      <c r="D334" s="252"/>
      <c r="E334" s="8"/>
      <c r="F334" s="12"/>
      <c r="G334" s="238"/>
      <c r="H334" s="8"/>
    </row>
    <row r="335" spans="1:8" ht="15">
      <c r="A335" s="8"/>
      <c r="B335" s="8"/>
      <c r="C335" s="252"/>
      <c r="D335" s="252"/>
      <c r="E335" s="8"/>
      <c r="F335" s="12"/>
      <c r="G335" s="238"/>
      <c r="H335" s="8"/>
    </row>
    <row r="336" spans="1:8" ht="15">
      <c r="A336" s="8"/>
      <c r="B336" s="8"/>
      <c r="C336" s="252"/>
      <c r="D336" s="252"/>
      <c r="E336" s="8"/>
      <c r="F336" s="12"/>
      <c r="G336" s="238"/>
      <c r="H336" s="8"/>
    </row>
    <row r="337" spans="1:8" ht="15">
      <c r="A337" s="8"/>
      <c r="B337" s="8"/>
      <c r="C337" s="252"/>
      <c r="D337" s="252"/>
      <c r="E337" s="8"/>
      <c r="F337" s="12"/>
      <c r="G337" s="238"/>
      <c r="H337" s="8"/>
    </row>
    <row r="338" spans="1:8" ht="15">
      <c r="A338" s="8"/>
      <c r="B338" s="8"/>
      <c r="C338" s="252"/>
      <c r="D338" s="252"/>
      <c r="E338" s="8"/>
      <c r="F338" s="12"/>
      <c r="G338" s="238"/>
      <c r="H338" s="8"/>
    </row>
    <row r="339" spans="1:8" ht="15">
      <c r="A339" s="8"/>
      <c r="B339" s="8"/>
      <c r="C339" s="252"/>
      <c r="D339" s="252"/>
      <c r="E339" s="8"/>
      <c r="F339" s="12"/>
      <c r="G339" s="238"/>
      <c r="H339" s="8"/>
    </row>
    <row r="340" spans="1:8" ht="15">
      <c r="A340" s="8"/>
      <c r="B340" s="8"/>
      <c r="C340" s="252"/>
      <c r="D340" s="252"/>
      <c r="E340" s="8"/>
      <c r="F340" s="12"/>
      <c r="G340" s="238"/>
      <c r="H340" s="8"/>
    </row>
    <row r="341" spans="1:8" ht="15">
      <c r="A341" s="8"/>
      <c r="B341" s="8"/>
      <c r="C341" s="252"/>
      <c r="D341" s="252"/>
      <c r="E341" s="8"/>
      <c r="F341" s="12"/>
      <c r="G341" s="238"/>
      <c r="H341" s="8"/>
    </row>
    <row r="342" spans="1:8" ht="15">
      <c r="A342" s="8"/>
      <c r="B342" s="8"/>
      <c r="C342" s="252"/>
      <c r="D342" s="252"/>
      <c r="E342" s="8"/>
      <c r="F342" s="12"/>
      <c r="G342" s="238"/>
      <c r="H342" s="8"/>
    </row>
    <row r="343" spans="1:8" ht="15">
      <c r="A343" s="8"/>
      <c r="B343" s="8"/>
      <c r="C343" s="252"/>
      <c r="D343" s="252"/>
      <c r="E343" s="8"/>
      <c r="F343" s="12"/>
      <c r="G343" s="238"/>
      <c r="H343" s="8"/>
    </row>
    <row r="344" spans="1:8" ht="15">
      <c r="A344" s="8"/>
      <c r="B344" s="8"/>
      <c r="C344" s="252"/>
      <c r="D344" s="252"/>
      <c r="E344" s="8"/>
      <c r="F344" s="12"/>
      <c r="G344" s="238"/>
      <c r="H344" s="8"/>
    </row>
    <row r="345" spans="1:8" ht="15">
      <c r="A345" s="8"/>
      <c r="B345" s="8"/>
      <c r="C345" s="252"/>
      <c r="D345" s="252"/>
      <c r="E345" s="8"/>
      <c r="F345" s="12"/>
      <c r="G345" s="238"/>
      <c r="H345" s="8"/>
    </row>
    <row r="346" spans="1:8" ht="15">
      <c r="A346" s="8"/>
      <c r="B346" s="8"/>
      <c r="C346" s="252"/>
      <c r="D346" s="252"/>
      <c r="E346" s="8"/>
      <c r="F346" s="12"/>
      <c r="G346" s="238"/>
      <c r="H346" s="8"/>
    </row>
    <row r="347" spans="1:8" ht="15">
      <c r="A347" s="8"/>
      <c r="B347" s="8"/>
      <c r="C347" s="252"/>
      <c r="D347" s="252"/>
      <c r="E347" s="8"/>
      <c r="F347" s="12"/>
      <c r="G347" s="238"/>
      <c r="H347" s="8"/>
    </row>
    <row r="348" spans="1:8" ht="15">
      <c r="A348" s="8"/>
      <c r="B348" s="8"/>
      <c r="C348" s="252"/>
      <c r="D348" s="252"/>
      <c r="E348" s="8"/>
      <c r="F348" s="12"/>
      <c r="G348" s="238"/>
      <c r="H348" s="8"/>
    </row>
    <row r="349" spans="1:8" ht="15">
      <c r="A349" s="8"/>
      <c r="B349" s="8"/>
      <c r="C349" s="252"/>
      <c r="D349" s="252"/>
      <c r="E349" s="8"/>
      <c r="F349" s="12"/>
      <c r="G349" s="238"/>
      <c r="H349" s="8"/>
    </row>
    <row r="350" spans="1:8" ht="15">
      <c r="A350" s="8"/>
      <c r="B350" s="8"/>
      <c r="C350" s="252"/>
      <c r="D350" s="252"/>
      <c r="E350" s="8"/>
      <c r="F350" s="12"/>
      <c r="G350" s="238"/>
      <c r="H350" s="8"/>
    </row>
    <row r="351" spans="1:8" ht="15">
      <c r="A351" s="8"/>
      <c r="B351" s="8"/>
      <c r="C351" s="252"/>
      <c r="D351" s="252"/>
      <c r="E351" s="8"/>
      <c r="F351" s="12"/>
      <c r="G351" s="238"/>
      <c r="H351" s="8"/>
    </row>
    <row r="352" spans="1:8" ht="15">
      <c r="A352" s="8"/>
      <c r="B352" s="8"/>
      <c r="C352" s="252"/>
      <c r="D352" s="252"/>
      <c r="E352" s="8"/>
      <c r="F352" s="12"/>
      <c r="G352" s="238"/>
      <c r="H352" s="8"/>
    </row>
    <row r="353" spans="1:8" ht="15">
      <c r="A353" s="8"/>
      <c r="B353" s="8"/>
      <c r="C353" s="252"/>
      <c r="D353" s="252"/>
      <c r="E353" s="8"/>
      <c r="F353" s="12"/>
      <c r="G353" s="238"/>
      <c r="H353" s="8"/>
    </row>
    <row r="354" spans="1:8" ht="15">
      <c r="A354" s="8"/>
      <c r="B354" s="8"/>
      <c r="C354" s="252"/>
      <c r="D354" s="252"/>
      <c r="E354" s="8"/>
      <c r="F354" s="12"/>
      <c r="G354" s="238"/>
      <c r="H354" s="8"/>
    </row>
    <row r="355" spans="1:8" ht="15">
      <c r="A355" s="8"/>
      <c r="B355" s="8"/>
      <c r="C355" s="252"/>
      <c r="D355" s="252"/>
      <c r="E355" s="8"/>
      <c r="F355" s="12"/>
      <c r="G355" s="238"/>
      <c r="H355" s="8"/>
    </row>
    <row r="356" spans="1:8" ht="15">
      <c r="A356" s="8"/>
      <c r="B356" s="8"/>
      <c r="C356" s="252"/>
      <c r="D356" s="252"/>
      <c r="E356" s="8"/>
      <c r="F356" s="12"/>
      <c r="G356" s="238"/>
      <c r="H356" s="8"/>
    </row>
    <row r="357" spans="1:8" ht="15">
      <c r="A357" s="8"/>
      <c r="B357" s="8"/>
      <c r="C357" s="252"/>
      <c r="D357" s="252"/>
      <c r="E357" s="8"/>
      <c r="F357" s="12"/>
      <c r="G357" s="238"/>
      <c r="H357" s="8"/>
    </row>
    <row r="358" spans="1:8" ht="15">
      <c r="A358" s="8"/>
      <c r="B358" s="8"/>
      <c r="C358" s="252"/>
      <c r="D358" s="252"/>
      <c r="E358" s="8"/>
      <c r="F358" s="12"/>
      <c r="G358" s="238"/>
      <c r="H358" s="8"/>
    </row>
    <row r="359" spans="1:8" ht="15">
      <c r="A359" s="8"/>
      <c r="B359" s="8"/>
      <c r="C359" s="252"/>
      <c r="D359" s="252"/>
      <c r="E359" s="8"/>
      <c r="F359" s="12"/>
      <c r="G359" s="238"/>
      <c r="H359" s="8"/>
    </row>
    <row r="360" spans="1:8" ht="15">
      <c r="A360" s="8"/>
      <c r="B360" s="8"/>
      <c r="C360" s="252"/>
      <c r="D360" s="252"/>
      <c r="E360" s="8"/>
      <c r="F360" s="12"/>
      <c r="G360" s="238"/>
      <c r="H360" s="8"/>
    </row>
    <row r="361" spans="1:8" ht="15">
      <c r="A361" s="8"/>
      <c r="B361" s="8"/>
      <c r="C361" s="252"/>
      <c r="D361" s="252"/>
      <c r="E361" s="8"/>
      <c r="F361" s="12"/>
      <c r="G361" s="238"/>
      <c r="H361" s="8"/>
    </row>
    <row r="362" spans="1:8" ht="15">
      <c r="A362" s="8"/>
      <c r="B362" s="8"/>
      <c r="C362" s="252"/>
      <c r="D362" s="252"/>
      <c r="E362" s="8"/>
      <c r="F362" s="12"/>
      <c r="G362" s="238"/>
      <c r="H362" s="8"/>
    </row>
    <row r="363" spans="1:8" ht="15">
      <c r="A363" s="8"/>
      <c r="B363" s="8"/>
      <c r="C363" s="252"/>
      <c r="D363" s="252"/>
      <c r="E363" s="8"/>
      <c r="F363" s="12"/>
      <c r="G363" s="238"/>
      <c r="H363" s="8"/>
    </row>
    <row r="364" spans="1:8" ht="15">
      <c r="A364" s="8"/>
      <c r="B364" s="8"/>
      <c r="C364" s="252"/>
      <c r="D364" s="252"/>
      <c r="E364" s="8"/>
      <c r="F364" s="12"/>
      <c r="G364" s="238"/>
      <c r="H364" s="8"/>
    </row>
    <row r="365" spans="1:8" ht="15">
      <c r="A365" s="8"/>
      <c r="B365" s="8"/>
      <c r="C365" s="252"/>
      <c r="D365" s="252"/>
      <c r="E365" s="8"/>
      <c r="F365" s="12"/>
      <c r="G365" s="238"/>
      <c r="H365" s="8"/>
    </row>
    <row r="366" spans="1:8" ht="15">
      <c r="A366" s="8"/>
      <c r="B366" s="8"/>
      <c r="C366" s="252"/>
      <c r="D366" s="252"/>
      <c r="E366" s="8"/>
      <c r="F366" s="12"/>
      <c r="G366" s="238"/>
      <c r="H366" s="8"/>
    </row>
    <row r="367" spans="1:8" ht="15">
      <c r="A367" s="8"/>
      <c r="B367" s="8"/>
      <c r="C367" s="252"/>
      <c r="D367" s="252"/>
      <c r="E367" s="8"/>
      <c r="F367" s="12"/>
      <c r="G367" s="238"/>
      <c r="H367" s="8"/>
    </row>
    <row r="368" spans="1:8" ht="15">
      <c r="A368" s="8"/>
      <c r="B368" s="8"/>
      <c r="C368" s="252"/>
      <c r="D368" s="252"/>
      <c r="E368" s="8"/>
      <c r="F368" s="12"/>
      <c r="G368" s="238"/>
      <c r="H368" s="8"/>
    </row>
    <row r="369" spans="1:8" ht="15">
      <c r="A369" s="8"/>
      <c r="B369" s="8"/>
      <c r="C369" s="252"/>
      <c r="D369" s="252"/>
      <c r="E369" s="8"/>
      <c r="F369" s="12"/>
      <c r="G369" s="238"/>
      <c r="H369" s="8"/>
    </row>
    <row r="370" spans="1:8" ht="15">
      <c r="A370" s="8"/>
      <c r="B370" s="8"/>
      <c r="C370" s="252"/>
      <c r="D370" s="252"/>
      <c r="E370" s="8"/>
      <c r="F370" s="12"/>
      <c r="G370" s="238"/>
      <c r="H370" s="8"/>
    </row>
    <row r="371" spans="1:8" ht="15">
      <c r="A371" s="8"/>
      <c r="B371" s="8"/>
      <c r="C371" s="252"/>
      <c r="D371" s="252"/>
      <c r="E371" s="8"/>
      <c r="F371" s="12"/>
      <c r="G371" s="238"/>
      <c r="H371" s="8"/>
    </row>
    <row r="372" spans="1:8" ht="15">
      <c r="A372" s="8"/>
      <c r="B372" s="8"/>
      <c r="C372" s="252"/>
      <c r="D372" s="252"/>
      <c r="E372" s="8"/>
      <c r="F372" s="12"/>
      <c r="G372" s="238"/>
      <c r="H372" s="8"/>
    </row>
    <row r="373" spans="1:8" ht="15">
      <c r="A373" s="8"/>
      <c r="B373" s="8"/>
      <c r="C373" s="252"/>
      <c r="D373" s="252"/>
      <c r="E373" s="8"/>
      <c r="F373" s="12"/>
      <c r="G373" s="238"/>
      <c r="H373" s="8"/>
    </row>
    <row r="374" spans="1:8" ht="15">
      <c r="A374" s="8"/>
      <c r="B374" s="8"/>
      <c r="C374" s="252"/>
      <c r="D374" s="252"/>
      <c r="E374" s="8"/>
      <c r="F374" s="12"/>
      <c r="G374" s="238"/>
      <c r="H374" s="8"/>
    </row>
    <row r="375" spans="1:8" ht="15">
      <c r="A375" s="8"/>
      <c r="B375" s="8"/>
      <c r="C375" s="252"/>
      <c r="D375" s="252"/>
      <c r="E375" s="8"/>
      <c r="F375" s="12"/>
      <c r="G375" s="238"/>
      <c r="H375" s="8"/>
    </row>
    <row r="376" spans="1:8" ht="15">
      <c r="A376" s="8"/>
      <c r="B376" s="8"/>
      <c r="C376" s="252"/>
      <c r="D376" s="252"/>
      <c r="E376" s="8"/>
      <c r="F376" s="12"/>
      <c r="G376" s="238"/>
      <c r="H376" s="8"/>
    </row>
    <row r="377" spans="1:8" ht="15">
      <c r="A377" s="8"/>
      <c r="B377" s="8"/>
      <c r="C377" s="252"/>
      <c r="D377" s="252"/>
      <c r="E377" s="8"/>
      <c r="F377" s="12"/>
      <c r="G377" s="238"/>
      <c r="H377" s="8"/>
    </row>
    <row r="378" spans="1:8" ht="15">
      <c r="A378" s="8"/>
      <c r="B378" s="8"/>
      <c r="C378" s="252"/>
      <c r="D378" s="252"/>
      <c r="E378" s="8"/>
      <c r="F378" s="12"/>
      <c r="G378" s="238"/>
      <c r="H378" s="8"/>
    </row>
    <row r="379" spans="1:8" ht="15">
      <c r="A379" s="8"/>
      <c r="B379" s="8"/>
      <c r="C379" s="252"/>
      <c r="D379" s="252"/>
      <c r="E379" s="8"/>
      <c r="F379" s="12"/>
      <c r="G379" s="238"/>
      <c r="H379" s="8"/>
    </row>
    <row r="380" spans="1:8" ht="15">
      <c r="A380" s="8"/>
      <c r="B380" s="8"/>
      <c r="C380" s="252"/>
      <c r="D380" s="252"/>
      <c r="E380" s="8"/>
      <c r="F380" s="12"/>
      <c r="G380" s="238"/>
      <c r="H380" s="8"/>
    </row>
    <row r="381" spans="1:8" ht="15">
      <c r="A381" s="8"/>
      <c r="B381" s="8"/>
      <c r="C381" s="252"/>
      <c r="D381" s="252"/>
      <c r="E381" s="8"/>
      <c r="F381" s="12"/>
      <c r="G381" s="238"/>
      <c r="H381" s="8"/>
    </row>
    <row r="382" spans="1:8" ht="15">
      <c r="A382" s="8"/>
      <c r="B382" s="8"/>
      <c r="C382" s="252"/>
      <c r="D382" s="252"/>
      <c r="E382" s="8"/>
      <c r="F382" s="12"/>
      <c r="G382" s="238"/>
      <c r="H382" s="8"/>
    </row>
    <row r="383" spans="1:8" ht="15">
      <c r="A383" s="8"/>
      <c r="B383" s="8"/>
      <c r="C383" s="252"/>
      <c r="D383" s="252"/>
      <c r="E383" s="8"/>
      <c r="F383" s="12"/>
      <c r="G383" s="238"/>
      <c r="H383" s="8"/>
    </row>
    <row r="384" spans="1:8" ht="15">
      <c r="A384" s="8"/>
      <c r="B384" s="8"/>
      <c r="C384" s="252"/>
      <c r="D384" s="252"/>
      <c r="E384" s="8"/>
      <c r="F384" s="12"/>
      <c r="G384" s="238"/>
      <c r="H384" s="8"/>
    </row>
    <row r="385" spans="1:8" ht="15">
      <c r="A385" s="8"/>
      <c r="B385" s="8"/>
      <c r="C385" s="252"/>
      <c r="D385" s="252"/>
      <c r="E385" s="8"/>
      <c r="F385" s="12"/>
      <c r="G385" s="238"/>
      <c r="H385" s="8"/>
    </row>
    <row r="386" spans="1:8" ht="15">
      <c r="A386" s="8"/>
      <c r="B386" s="8"/>
      <c r="C386" s="252"/>
      <c r="D386" s="252"/>
      <c r="E386" s="8"/>
      <c r="F386" s="12"/>
      <c r="G386" s="238"/>
      <c r="H386" s="8"/>
    </row>
    <row r="387" spans="1:8" ht="15">
      <c r="A387" s="8"/>
      <c r="B387" s="8"/>
      <c r="C387" s="252"/>
      <c r="D387" s="252"/>
      <c r="E387" s="8"/>
      <c r="F387" s="12"/>
      <c r="G387" s="238"/>
      <c r="H387" s="8"/>
    </row>
    <row r="388" spans="1:8" ht="15">
      <c r="A388" s="8"/>
      <c r="B388" s="8"/>
      <c r="C388" s="252"/>
      <c r="D388" s="252"/>
      <c r="E388" s="8"/>
      <c r="F388" s="12"/>
      <c r="G388" s="238"/>
      <c r="H388" s="8"/>
    </row>
    <row r="389" spans="1:8" ht="15">
      <c r="A389" s="8"/>
      <c r="B389" s="8"/>
      <c r="C389" s="252"/>
      <c r="D389" s="252"/>
      <c r="E389" s="8"/>
      <c r="F389" s="12"/>
      <c r="G389" s="238"/>
      <c r="H389" s="8"/>
    </row>
    <row r="390" spans="1:8" ht="15">
      <c r="A390" s="8"/>
      <c r="B390" s="8"/>
      <c r="C390" s="252"/>
      <c r="D390" s="252"/>
      <c r="E390" s="8"/>
      <c r="F390" s="12"/>
      <c r="G390" s="238"/>
      <c r="H390" s="8"/>
    </row>
    <row r="391" spans="1:8" ht="15">
      <c r="A391" s="8"/>
      <c r="B391" s="8"/>
      <c r="C391" s="252"/>
      <c r="D391" s="252"/>
      <c r="E391" s="8"/>
      <c r="F391" s="12"/>
      <c r="G391" s="238"/>
      <c r="H391" s="8"/>
    </row>
    <row r="392" spans="1:8" ht="15">
      <c r="A392" s="8"/>
      <c r="B392" s="8"/>
      <c r="C392" s="252"/>
      <c r="D392" s="252"/>
      <c r="E392" s="8"/>
      <c r="F392" s="12"/>
      <c r="G392" s="238"/>
      <c r="H392" s="8"/>
    </row>
    <row r="393" spans="1:8" ht="15">
      <c r="A393" s="8"/>
      <c r="B393" s="8"/>
      <c r="C393" s="252"/>
      <c r="D393" s="252"/>
      <c r="E393" s="8"/>
      <c r="F393" s="12"/>
      <c r="G393" s="238"/>
      <c r="H393" s="8"/>
    </row>
    <row r="394" spans="1:8" ht="15">
      <c r="A394" s="8"/>
      <c r="B394" s="8"/>
      <c r="C394" s="252"/>
      <c r="D394" s="252"/>
      <c r="E394" s="8"/>
      <c r="F394" s="12"/>
      <c r="G394" s="238"/>
      <c r="H394" s="8"/>
    </row>
    <row r="395" spans="1:8" ht="15">
      <c r="A395" s="8"/>
      <c r="B395" s="8"/>
      <c r="C395" s="252"/>
      <c r="D395" s="252"/>
      <c r="E395" s="8"/>
      <c r="F395" s="12"/>
      <c r="G395" s="238"/>
      <c r="H395" s="8"/>
    </row>
    <row r="396" spans="1:8" ht="15">
      <c r="A396" s="8"/>
      <c r="B396" s="8"/>
      <c r="C396" s="252"/>
      <c r="D396" s="252"/>
      <c r="E396" s="8"/>
      <c r="F396" s="12"/>
      <c r="G396" s="238"/>
      <c r="H396" s="8"/>
    </row>
    <row r="397" spans="1:8" ht="15">
      <c r="A397" s="8"/>
      <c r="B397" s="8"/>
      <c r="C397" s="252"/>
      <c r="D397" s="252"/>
      <c r="E397" s="8"/>
      <c r="F397" s="12"/>
      <c r="G397" s="238"/>
      <c r="H397" s="8"/>
    </row>
    <row r="398" spans="1:8" ht="15">
      <c r="A398" s="8"/>
      <c r="B398" s="8"/>
      <c r="C398" s="252"/>
      <c r="D398" s="252"/>
      <c r="E398" s="8"/>
      <c r="F398" s="12"/>
      <c r="G398" s="238"/>
      <c r="H398" s="8"/>
    </row>
    <row r="399" spans="1:8" ht="15">
      <c r="A399" s="8"/>
      <c r="B399" s="8"/>
      <c r="C399" s="252"/>
      <c r="D399" s="252"/>
      <c r="E399" s="8"/>
      <c r="F399" s="12"/>
      <c r="G399" s="238"/>
      <c r="H399" s="8"/>
    </row>
    <row r="400" spans="1:8" ht="15">
      <c r="A400" s="8"/>
      <c r="B400" s="8"/>
      <c r="C400" s="252"/>
      <c r="D400" s="252"/>
      <c r="E400" s="8"/>
      <c r="F400" s="12"/>
      <c r="G400" s="238"/>
      <c r="H400" s="8"/>
    </row>
    <row r="401" spans="1:8" ht="15">
      <c r="A401" s="8"/>
      <c r="B401" s="8"/>
      <c r="C401" s="252"/>
      <c r="D401" s="252"/>
      <c r="E401" s="8"/>
      <c r="F401" s="12"/>
      <c r="G401" s="238"/>
      <c r="H401" s="8"/>
    </row>
    <row r="402" spans="1:8" ht="15">
      <c r="A402" s="8"/>
      <c r="B402" s="8"/>
      <c r="C402" s="252"/>
      <c r="D402" s="252"/>
      <c r="E402" s="8"/>
      <c r="F402" s="12"/>
      <c r="G402" s="238"/>
      <c r="H402" s="8"/>
    </row>
    <row r="403" spans="1:8" ht="15">
      <c r="A403" s="8"/>
      <c r="B403" s="8"/>
      <c r="C403" s="252"/>
      <c r="D403" s="252"/>
      <c r="E403" s="8"/>
      <c r="F403" s="12"/>
      <c r="G403" s="238"/>
      <c r="H403" s="8"/>
    </row>
    <row r="404" spans="1:8" ht="15">
      <c r="A404" s="8"/>
      <c r="B404" s="8"/>
      <c r="C404" s="252"/>
      <c r="D404" s="252"/>
      <c r="E404" s="8"/>
      <c r="F404" s="12"/>
      <c r="G404" s="238"/>
      <c r="H404" s="8"/>
    </row>
    <row r="405" spans="1:8" ht="15">
      <c r="A405" s="8"/>
      <c r="B405" s="8"/>
      <c r="C405" s="252"/>
      <c r="D405" s="252"/>
      <c r="E405" s="8"/>
      <c r="F405" s="12"/>
      <c r="G405" s="238"/>
      <c r="H405" s="8"/>
    </row>
    <row r="406" spans="1:8" ht="15">
      <c r="A406" s="8"/>
      <c r="B406" s="8"/>
      <c r="C406" s="252"/>
      <c r="D406" s="252"/>
      <c r="E406" s="8"/>
      <c r="F406" s="12"/>
      <c r="G406" s="238"/>
      <c r="H406" s="8"/>
    </row>
    <row r="407" spans="1:8" ht="15">
      <c r="A407" s="8"/>
      <c r="B407" s="8"/>
      <c r="C407" s="252"/>
      <c r="D407" s="252"/>
      <c r="E407" s="8"/>
      <c r="F407" s="12"/>
      <c r="G407" s="238"/>
      <c r="H407" s="8"/>
    </row>
    <row r="408" spans="1:8" ht="15">
      <c r="A408" s="8"/>
      <c r="B408" s="8"/>
      <c r="C408" s="252"/>
      <c r="D408" s="252"/>
      <c r="E408" s="8"/>
      <c r="F408" s="12"/>
      <c r="G408" s="238"/>
      <c r="H408" s="8"/>
    </row>
    <row r="409" spans="1:8" ht="15">
      <c r="A409" s="8"/>
      <c r="B409" s="8"/>
      <c r="C409" s="252"/>
      <c r="D409" s="252"/>
      <c r="E409" s="8"/>
      <c r="F409" s="12"/>
      <c r="G409" s="238"/>
      <c r="H409" s="8"/>
    </row>
    <row r="410" spans="1:8" ht="15">
      <c r="A410" s="8"/>
      <c r="B410" s="8"/>
      <c r="C410" s="252"/>
      <c r="D410" s="252"/>
      <c r="E410" s="8"/>
      <c r="F410" s="12"/>
      <c r="G410" s="238"/>
      <c r="H410" s="8"/>
    </row>
    <row r="411" spans="1:8" ht="15">
      <c r="A411" s="8"/>
      <c r="B411" s="8"/>
      <c r="C411" s="252"/>
      <c r="D411" s="252"/>
      <c r="E411" s="8"/>
      <c r="F411" s="12"/>
      <c r="G411" s="238"/>
      <c r="H411" s="8"/>
    </row>
    <row r="412" spans="1:8" ht="15">
      <c r="A412" s="8"/>
      <c r="B412" s="8"/>
      <c r="C412" s="252"/>
      <c r="D412" s="252"/>
      <c r="E412" s="8"/>
      <c r="F412" s="12"/>
      <c r="G412" s="238"/>
      <c r="H412" s="8"/>
    </row>
    <row r="413" spans="1:8" ht="15">
      <c r="A413" s="8"/>
      <c r="B413" s="8"/>
      <c r="C413" s="252"/>
      <c r="D413" s="252"/>
      <c r="E413" s="8"/>
      <c r="F413" s="12"/>
      <c r="G413" s="238"/>
      <c r="H413" s="8"/>
    </row>
    <row r="414" spans="1:8" ht="15">
      <c r="A414" s="8"/>
      <c r="B414" s="8"/>
      <c r="C414" s="252"/>
      <c r="D414" s="252"/>
      <c r="E414" s="8"/>
      <c r="F414" s="12"/>
      <c r="G414" s="238"/>
      <c r="H414" s="8"/>
    </row>
    <row r="415" spans="1:8" ht="15">
      <c r="A415" s="8"/>
      <c r="B415" s="8"/>
      <c r="C415" s="252"/>
      <c r="D415" s="252"/>
      <c r="E415" s="8"/>
      <c r="F415" s="12"/>
      <c r="G415" s="238"/>
      <c r="H415" s="8"/>
    </row>
    <row r="416" spans="1:8" ht="15">
      <c r="A416" s="8"/>
      <c r="B416" s="8"/>
      <c r="C416" s="252"/>
      <c r="D416" s="252"/>
      <c r="E416" s="8"/>
      <c r="F416" s="12"/>
      <c r="G416" s="238"/>
      <c r="H416" s="8"/>
    </row>
    <row r="417" spans="1:8" ht="15">
      <c r="A417" s="8"/>
      <c r="B417" s="8"/>
      <c r="C417" s="252"/>
      <c r="D417" s="252"/>
      <c r="E417" s="8"/>
      <c r="F417" s="12"/>
      <c r="G417" s="238"/>
      <c r="H417" s="8"/>
    </row>
    <row r="418" spans="1:8" ht="15">
      <c r="A418" s="8"/>
      <c r="B418" s="8"/>
      <c r="C418" s="252"/>
      <c r="D418" s="252"/>
      <c r="E418" s="8"/>
      <c r="F418" s="12"/>
      <c r="G418" s="238"/>
      <c r="H418" s="8"/>
    </row>
    <row r="419" spans="1:8" ht="15">
      <c r="A419" s="8"/>
      <c r="B419" s="8"/>
      <c r="C419" s="252"/>
      <c r="D419" s="252"/>
      <c r="E419" s="8"/>
      <c r="F419" s="12"/>
      <c r="G419" s="238"/>
      <c r="H419" s="8"/>
    </row>
    <row r="420" spans="1:8" ht="15">
      <c r="A420" s="8"/>
      <c r="B420" s="8"/>
      <c r="C420" s="252"/>
      <c r="D420" s="252"/>
      <c r="E420" s="8"/>
      <c r="F420" s="12"/>
      <c r="G420" s="238"/>
      <c r="H420" s="8"/>
    </row>
    <row r="421" spans="1:8" ht="15">
      <c r="A421" s="8"/>
      <c r="B421" s="8"/>
      <c r="C421" s="252"/>
      <c r="D421" s="252"/>
      <c r="E421" s="8"/>
      <c r="F421" s="12"/>
      <c r="G421" s="238"/>
      <c r="H421" s="8"/>
    </row>
    <row r="422" spans="1:8" ht="15">
      <c r="A422" s="8"/>
      <c r="B422" s="8"/>
      <c r="C422" s="252"/>
      <c r="D422" s="252"/>
      <c r="E422" s="8"/>
      <c r="F422" s="12"/>
      <c r="G422" s="238"/>
      <c r="H422" s="8"/>
    </row>
    <row r="423" spans="1:8" ht="15">
      <c r="A423" s="8"/>
      <c r="B423" s="8"/>
      <c r="C423" s="252"/>
      <c r="D423" s="252"/>
      <c r="E423" s="8"/>
      <c r="F423" s="12"/>
      <c r="G423" s="238"/>
      <c r="H423" s="8"/>
    </row>
    <row r="424" spans="1:8" ht="15">
      <c r="A424" s="8"/>
      <c r="B424" s="8"/>
      <c r="C424" s="252"/>
      <c r="D424" s="252"/>
      <c r="E424" s="8"/>
      <c r="F424" s="12"/>
      <c r="G424" s="238"/>
      <c r="H424" s="8"/>
    </row>
    <row r="425" spans="1:8" ht="15">
      <c r="A425" s="8"/>
      <c r="B425" s="8"/>
      <c r="C425" s="252"/>
      <c r="D425" s="252"/>
      <c r="E425" s="8"/>
      <c r="F425" s="12"/>
      <c r="G425" s="238"/>
      <c r="H425" s="8"/>
    </row>
    <row r="426" spans="1:8" ht="15">
      <c r="A426" s="8"/>
      <c r="B426" s="8"/>
      <c r="C426" s="252"/>
      <c r="D426" s="252"/>
      <c r="E426" s="8"/>
      <c r="F426" s="12"/>
      <c r="G426" s="238"/>
      <c r="H426" s="8"/>
    </row>
    <row r="427" spans="1:8" ht="15">
      <c r="A427" s="8"/>
      <c r="B427" s="8"/>
      <c r="C427" s="252"/>
      <c r="D427" s="252"/>
      <c r="E427" s="8"/>
      <c r="F427" s="12"/>
      <c r="G427" s="238"/>
      <c r="H427" s="8"/>
    </row>
    <row r="428" spans="1:8" ht="15">
      <c r="A428" s="8"/>
      <c r="B428" s="8"/>
      <c r="C428" s="252"/>
      <c r="D428" s="252"/>
      <c r="E428" s="8"/>
      <c r="F428" s="12"/>
      <c r="G428" s="238"/>
      <c r="H428" s="8"/>
    </row>
    <row r="429" spans="1:8" ht="15">
      <c r="A429" s="8"/>
      <c r="B429" s="8"/>
      <c r="C429" s="252"/>
      <c r="D429" s="252"/>
      <c r="E429" s="8"/>
      <c r="F429" s="12"/>
      <c r="G429" s="238"/>
      <c r="H429" s="8"/>
    </row>
    <row r="430" spans="1:8" ht="15">
      <c r="A430" s="8"/>
      <c r="B430" s="8"/>
      <c r="C430" s="252"/>
      <c r="D430" s="252"/>
      <c r="E430" s="8"/>
      <c r="F430" s="12"/>
      <c r="G430" s="238"/>
      <c r="H430" s="8"/>
    </row>
    <row r="431" spans="1:8" ht="15">
      <c r="A431" s="8"/>
      <c r="B431" s="8"/>
      <c r="C431" s="252"/>
      <c r="D431" s="252"/>
      <c r="E431" s="8"/>
      <c r="F431" s="12"/>
      <c r="G431" s="238"/>
      <c r="H431" s="8"/>
    </row>
    <row r="432" spans="1:8" ht="15">
      <c r="A432" s="8"/>
      <c r="B432" s="8"/>
      <c r="C432" s="252"/>
      <c r="D432" s="252"/>
      <c r="E432" s="8"/>
      <c r="F432" s="12"/>
      <c r="G432" s="238"/>
      <c r="H432" s="8"/>
    </row>
    <row r="433" spans="1:8" ht="15">
      <c r="A433" s="8"/>
      <c r="B433" s="8"/>
      <c r="C433" s="252"/>
      <c r="D433" s="252"/>
      <c r="E433" s="8"/>
      <c r="F433" s="12"/>
      <c r="G433" s="238"/>
      <c r="H433" s="8"/>
    </row>
    <row r="434" spans="1:8" ht="15">
      <c r="A434" s="8"/>
      <c r="B434" s="8"/>
      <c r="C434" s="252"/>
      <c r="D434" s="252"/>
      <c r="E434" s="8"/>
      <c r="F434" s="12"/>
      <c r="G434" s="238"/>
      <c r="H434" s="8"/>
    </row>
    <row r="435" spans="1:8" ht="15">
      <c r="A435" s="8"/>
      <c r="B435" s="8"/>
      <c r="C435" s="252"/>
      <c r="D435" s="252"/>
      <c r="E435" s="8"/>
      <c r="F435" s="12"/>
      <c r="G435" s="238"/>
      <c r="H435" s="8"/>
    </row>
    <row r="436" spans="1:8" ht="15">
      <c r="A436" s="8"/>
      <c r="B436" s="8"/>
      <c r="C436" s="252"/>
      <c r="D436" s="252"/>
      <c r="E436" s="8"/>
      <c r="F436" s="12"/>
      <c r="G436" s="238"/>
      <c r="H436" s="8"/>
    </row>
    <row r="437" spans="1:8" ht="15">
      <c r="A437" s="8"/>
      <c r="B437" s="8"/>
      <c r="C437" s="252"/>
      <c r="D437" s="252"/>
      <c r="E437" s="8"/>
      <c r="F437" s="12"/>
      <c r="G437" s="238"/>
      <c r="H437" s="8"/>
    </row>
    <row r="438" spans="1:8" ht="15">
      <c r="A438" s="8"/>
      <c r="B438" s="8"/>
      <c r="C438" s="252"/>
      <c r="D438" s="252"/>
      <c r="E438" s="8"/>
      <c r="F438" s="12"/>
      <c r="G438" s="238"/>
      <c r="H438" s="8"/>
    </row>
    <row r="439" spans="1:8" ht="15">
      <c r="A439" s="8"/>
      <c r="B439" s="8"/>
      <c r="C439" s="252"/>
      <c r="D439" s="252"/>
      <c r="E439" s="8"/>
      <c r="F439" s="12"/>
      <c r="G439" s="238"/>
      <c r="H439" s="8"/>
    </row>
    <row r="440" spans="1:8" ht="15">
      <c r="A440" s="8"/>
      <c r="B440" s="8"/>
      <c r="C440" s="252"/>
      <c r="D440" s="252"/>
      <c r="E440" s="8"/>
      <c r="F440" s="12"/>
      <c r="G440" s="238"/>
      <c r="H440" s="8"/>
    </row>
    <row r="441" spans="1:8" ht="15">
      <c r="A441" s="8"/>
      <c r="B441" s="8"/>
      <c r="C441" s="252"/>
      <c r="D441" s="252"/>
      <c r="E441" s="8"/>
      <c r="F441" s="12"/>
      <c r="G441" s="238"/>
      <c r="H441" s="8"/>
    </row>
    <row r="442" spans="1:8" ht="15">
      <c r="A442" s="8"/>
      <c r="B442" s="8"/>
      <c r="C442" s="252"/>
      <c r="D442" s="252"/>
      <c r="E442" s="8"/>
      <c r="F442" s="12"/>
      <c r="G442" s="238"/>
      <c r="H442" s="8"/>
    </row>
    <row r="443" spans="1:8" ht="15">
      <c r="A443" s="8"/>
      <c r="B443" s="8"/>
      <c r="C443" s="252"/>
      <c r="D443" s="252"/>
      <c r="E443" s="8"/>
      <c r="F443" s="12"/>
      <c r="G443" s="238"/>
      <c r="H443" s="8"/>
    </row>
    <row r="444" spans="1:8" ht="15">
      <c r="A444" s="8"/>
      <c r="B444" s="8"/>
      <c r="C444" s="252"/>
      <c r="D444" s="252"/>
      <c r="E444" s="8"/>
      <c r="F444" s="12"/>
      <c r="G444" s="238"/>
      <c r="H444" s="8"/>
    </row>
    <row r="445" spans="1:8" ht="15">
      <c r="A445" s="8"/>
      <c r="B445" s="8"/>
      <c r="C445" s="252"/>
      <c r="D445" s="252"/>
      <c r="E445" s="8"/>
      <c r="F445" s="12"/>
      <c r="G445" s="238"/>
      <c r="H445" s="8"/>
    </row>
    <row r="446" spans="1:8" ht="15">
      <c r="A446" s="8"/>
      <c r="B446" s="8"/>
      <c r="C446" s="252"/>
      <c r="D446" s="252"/>
      <c r="E446" s="8"/>
      <c r="F446" s="12"/>
      <c r="G446" s="238"/>
      <c r="H446" s="8"/>
    </row>
    <row r="447" spans="1:8" ht="15">
      <c r="A447" s="8"/>
      <c r="B447" s="8"/>
      <c r="C447" s="252"/>
      <c r="D447" s="252"/>
      <c r="E447" s="8"/>
      <c r="F447" s="12"/>
      <c r="G447" s="238"/>
      <c r="H447" s="8"/>
    </row>
    <row r="448" spans="1:8" ht="15">
      <c r="A448" s="8"/>
      <c r="B448" s="8"/>
      <c r="C448" s="252"/>
      <c r="D448" s="252"/>
      <c r="E448" s="8"/>
      <c r="F448" s="12"/>
      <c r="G448" s="238"/>
      <c r="H448" s="8"/>
    </row>
    <row r="449" spans="1:8" ht="15">
      <c r="A449" s="8"/>
      <c r="B449" s="8"/>
      <c r="C449" s="252"/>
      <c r="D449" s="252"/>
      <c r="E449" s="8"/>
      <c r="F449" s="12"/>
      <c r="G449" s="238"/>
      <c r="H449" s="8"/>
    </row>
    <row r="450" spans="1:8" ht="15">
      <c r="A450" s="8"/>
      <c r="B450" s="8"/>
      <c r="C450" s="252"/>
      <c r="D450" s="252"/>
      <c r="E450" s="8"/>
      <c r="F450" s="12"/>
      <c r="G450" s="238"/>
      <c r="H450" s="8"/>
    </row>
    <row r="451" spans="1:8" ht="15">
      <c r="A451" s="8"/>
      <c r="B451" s="8"/>
      <c r="C451" s="252"/>
      <c r="D451" s="252"/>
      <c r="E451" s="8"/>
      <c r="F451" s="12"/>
      <c r="G451" s="238"/>
      <c r="H451" s="8"/>
    </row>
    <row r="452" spans="1:8" ht="15">
      <c r="A452" s="8"/>
      <c r="B452" s="8"/>
      <c r="C452" s="252"/>
      <c r="D452" s="252"/>
      <c r="E452" s="8"/>
      <c r="F452" s="12"/>
      <c r="G452" s="238"/>
      <c r="H452" s="8"/>
    </row>
    <row r="453" spans="1:8" ht="15">
      <c r="A453" s="8"/>
      <c r="B453" s="8"/>
      <c r="C453" s="252"/>
      <c r="D453" s="252"/>
      <c r="E453" s="8"/>
      <c r="F453" s="12"/>
      <c r="G453" s="238"/>
      <c r="H453" s="8"/>
    </row>
    <row r="454" spans="1:8" ht="15">
      <c r="A454" s="8"/>
      <c r="B454" s="8"/>
      <c r="C454" s="252"/>
      <c r="D454" s="252"/>
      <c r="E454" s="8"/>
      <c r="F454" s="12"/>
      <c r="G454" s="238"/>
      <c r="H454" s="8"/>
    </row>
    <row r="455" spans="1:8" ht="15">
      <c r="A455" s="8"/>
      <c r="B455" s="8"/>
      <c r="C455" s="252"/>
      <c r="D455" s="252"/>
      <c r="E455" s="8"/>
      <c r="F455" s="12"/>
      <c r="G455" s="238"/>
      <c r="H455" s="8"/>
    </row>
    <row r="456" spans="1:8" ht="15">
      <c r="A456" s="8"/>
      <c r="B456" s="8"/>
      <c r="C456" s="252"/>
      <c r="D456" s="252"/>
      <c r="E456" s="8"/>
      <c r="F456" s="12"/>
      <c r="G456" s="238"/>
      <c r="H456" s="8"/>
    </row>
    <row r="457" spans="1:8" ht="15">
      <c r="A457" s="8"/>
      <c r="B457" s="8"/>
      <c r="C457" s="252"/>
      <c r="D457" s="252"/>
      <c r="E457" s="8"/>
      <c r="F457" s="12"/>
      <c r="G457" s="238"/>
      <c r="H457" s="8"/>
    </row>
    <row r="458" spans="1:8" ht="15">
      <c r="A458" s="8"/>
      <c r="B458" s="8"/>
      <c r="C458" s="252"/>
      <c r="D458" s="252"/>
      <c r="E458" s="8"/>
      <c r="F458" s="12"/>
      <c r="G458" s="238"/>
      <c r="H458" s="8"/>
    </row>
    <row r="459" spans="1:8" ht="15">
      <c r="A459" s="8"/>
      <c r="B459" s="8"/>
      <c r="C459" s="252"/>
      <c r="D459" s="252"/>
      <c r="E459" s="8"/>
      <c r="F459" s="12"/>
      <c r="G459" s="238"/>
      <c r="H459" s="8"/>
    </row>
    <row r="460" spans="1:8" ht="15">
      <c r="A460" s="8"/>
      <c r="B460" s="8"/>
      <c r="C460" s="252"/>
      <c r="D460" s="252"/>
      <c r="E460" s="8"/>
      <c r="F460" s="12"/>
      <c r="G460" s="238"/>
      <c r="H460" s="8"/>
    </row>
    <row r="461" spans="1:8" ht="15">
      <c r="A461" s="8"/>
      <c r="B461" s="8"/>
      <c r="C461" s="252"/>
      <c r="D461" s="252"/>
      <c r="E461" s="8"/>
      <c r="F461" s="12"/>
      <c r="G461" s="238"/>
      <c r="H461" s="8"/>
    </row>
    <row r="462" spans="1:8" ht="15">
      <c r="A462" s="8"/>
      <c r="B462" s="8"/>
      <c r="C462" s="252"/>
      <c r="D462" s="252"/>
      <c r="E462" s="8"/>
      <c r="F462" s="12"/>
      <c r="G462" s="238"/>
      <c r="H462" s="8"/>
    </row>
    <row r="463" spans="1:8" ht="15">
      <c r="A463" s="8"/>
      <c r="B463" s="8"/>
      <c r="C463" s="252"/>
      <c r="D463" s="252"/>
      <c r="E463" s="8"/>
      <c r="F463" s="12"/>
      <c r="G463" s="238"/>
      <c r="H463" s="8"/>
    </row>
    <row r="464" spans="1:8" ht="15">
      <c r="A464" s="8"/>
      <c r="B464" s="8"/>
      <c r="C464" s="252"/>
      <c r="D464" s="252"/>
      <c r="E464" s="8"/>
      <c r="F464" s="12"/>
      <c r="G464" s="238"/>
      <c r="H464" s="8"/>
    </row>
    <row r="465" spans="1:8" ht="15">
      <c r="A465" s="8"/>
      <c r="B465" s="8"/>
      <c r="C465" s="252"/>
      <c r="D465" s="252"/>
      <c r="E465" s="8"/>
      <c r="F465" s="12"/>
      <c r="G465" s="238"/>
      <c r="H465" s="8"/>
    </row>
    <row r="466" spans="1:8" ht="15">
      <c r="A466" s="8"/>
      <c r="B466" s="8"/>
      <c r="C466" s="252"/>
      <c r="D466" s="252"/>
      <c r="E466" s="8"/>
      <c r="F466" s="12"/>
      <c r="G466" s="238"/>
      <c r="H466" s="8"/>
    </row>
    <row r="467" spans="1:8" ht="15">
      <c r="A467" s="8"/>
      <c r="B467" s="8"/>
      <c r="C467" s="252"/>
      <c r="D467" s="252"/>
      <c r="E467" s="8"/>
      <c r="F467" s="12"/>
      <c r="G467" s="238"/>
      <c r="H467" s="8"/>
    </row>
    <row r="468" spans="1:8" ht="15">
      <c r="A468" s="8"/>
      <c r="B468" s="8"/>
      <c r="C468" s="252"/>
      <c r="D468" s="252"/>
      <c r="E468" s="8"/>
      <c r="F468" s="12"/>
      <c r="G468" s="238"/>
      <c r="H468" s="8"/>
    </row>
    <row r="469" spans="1:8" ht="15">
      <c r="A469" s="8"/>
      <c r="B469" s="8"/>
      <c r="C469" s="252"/>
      <c r="D469" s="252"/>
      <c r="E469" s="8"/>
      <c r="F469" s="12"/>
      <c r="G469" s="238"/>
      <c r="H469" s="8"/>
    </row>
    <row r="470" spans="1:8" ht="15">
      <c r="A470" s="8"/>
      <c r="B470" s="8"/>
      <c r="C470" s="252"/>
      <c r="D470" s="252"/>
      <c r="E470" s="8"/>
      <c r="F470" s="12"/>
      <c r="G470" s="238"/>
      <c r="H470" s="8"/>
    </row>
    <row r="471" spans="1:8" ht="15">
      <c r="A471" s="8"/>
      <c r="B471" s="8"/>
      <c r="C471" s="252"/>
      <c r="D471" s="252"/>
      <c r="E471" s="8"/>
      <c r="F471" s="12"/>
      <c r="G471" s="238"/>
      <c r="H471" s="8"/>
    </row>
    <row r="472" spans="1:8" ht="15">
      <c r="A472" s="8"/>
      <c r="B472" s="8"/>
      <c r="C472" s="252"/>
      <c r="D472" s="252"/>
      <c r="E472" s="8"/>
      <c r="F472" s="12"/>
      <c r="G472" s="238"/>
      <c r="H472" s="8"/>
    </row>
    <row r="473" spans="1:8" ht="15">
      <c r="A473" s="8"/>
      <c r="B473" s="8"/>
      <c r="C473" s="252"/>
      <c r="D473" s="252"/>
      <c r="E473" s="8"/>
      <c r="F473" s="12"/>
      <c r="G473" s="238"/>
      <c r="H473" s="8"/>
    </row>
    <row r="474" spans="1:8" ht="15">
      <c r="A474" s="8"/>
      <c r="B474" s="8"/>
      <c r="C474" s="252"/>
      <c r="D474" s="252"/>
      <c r="E474" s="8"/>
      <c r="F474" s="12"/>
      <c r="G474" s="238"/>
      <c r="H474" s="8"/>
    </row>
    <row r="475" spans="1:8" ht="15">
      <c r="A475" s="8"/>
      <c r="B475" s="8"/>
      <c r="C475" s="252"/>
      <c r="D475" s="252"/>
      <c r="E475" s="8"/>
      <c r="F475" s="12"/>
      <c r="G475" s="238"/>
      <c r="H475" s="8"/>
    </row>
    <row r="476" spans="1:8" ht="15">
      <c r="A476" s="8"/>
      <c r="B476" s="8"/>
      <c r="C476" s="252"/>
      <c r="D476" s="252"/>
      <c r="E476" s="8"/>
      <c r="F476" s="12"/>
      <c r="G476" s="238"/>
      <c r="H476" s="8"/>
    </row>
    <row r="477" spans="1:8" ht="15">
      <c r="A477" s="8"/>
      <c r="B477" s="8"/>
      <c r="C477" s="252"/>
      <c r="D477" s="252"/>
      <c r="E477" s="8"/>
      <c r="F477" s="12"/>
      <c r="G477" s="238"/>
      <c r="H477" s="8"/>
    </row>
    <row r="478" spans="1:8" ht="15">
      <c r="A478" s="8"/>
      <c r="B478" s="8"/>
      <c r="C478" s="252"/>
      <c r="D478" s="252"/>
      <c r="E478" s="8"/>
      <c r="F478" s="12"/>
      <c r="G478" s="238"/>
      <c r="H478" s="8"/>
    </row>
    <row r="479" spans="1:8" ht="15">
      <c r="A479" s="8"/>
      <c r="B479" s="8"/>
      <c r="C479" s="252"/>
      <c r="D479" s="252"/>
      <c r="E479" s="8"/>
      <c r="F479" s="12"/>
      <c r="G479" s="238"/>
      <c r="H479" s="8"/>
    </row>
    <row r="480" spans="1:8" ht="15">
      <c r="A480" s="8"/>
      <c r="B480" s="8"/>
      <c r="C480" s="252"/>
      <c r="D480" s="252"/>
      <c r="E480" s="8"/>
      <c r="F480" s="12"/>
      <c r="G480" s="238"/>
      <c r="H480" s="8"/>
    </row>
    <row r="481" spans="1:8" ht="15">
      <c r="A481" s="8"/>
      <c r="B481" s="8"/>
      <c r="C481" s="252"/>
      <c r="D481" s="252"/>
      <c r="E481" s="8"/>
      <c r="F481" s="12"/>
      <c r="G481" s="238"/>
      <c r="H481" s="8"/>
    </row>
    <row r="482" spans="1:8" ht="15">
      <c r="A482" s="8"/>
      <c r="B482" s="8"/>
      <c r="C482" s="252"/>
      <c r="D482" s="252"/>
      <c r="E482" s="8"/>
      <c r="F482" s="12"/>
      <c r="G482" s="238"/>
      <c r="H482" s="8"/>
    </row>
    <row r="483" spans="1:8" ht="15">
      <c r="A483" s="8"/>
      <c r="B483" s="8"/>
      <c r="C483" s="252"/>
      <c r="D483" s="252"/>
      <c r="E483" s="8"/>
      <c r="F483" s="12"/>
      <c r="G483" s="238"/>
      <c r="H483" s="8"/>
    </row>
    <row r="484" spans="1:8" ht="15">
      <c r="A484" s="8"/>
      <c r="B484" s="8"/>
      <c r="C484" s="252"/>
      <c r="D484" s="252"/>
      <c r="E484" s="8"/>
      <c r="F484" s="12"/>
      <c r="G484" s="238"/>
      <c r="H484" s="8"/>
    </row>
    <row r="485" spans="1:8" ht="15">
      <c r="A485" s="8"/>
      <c r="B485" s="8"/>
      <c r="C485" s="252"/>
      <c r="D485" s="252"/>
      <c r="E485" s="8"/>
      <c r="F485" s="12"/>
      <c r="G485" s="238"/>
      <c r="H485" s="8"/>
    </row>
    <row r="486" spans="1:8" ht="15">
      <c r="A486" s="8"/>
      <c r="B486" s="8"/>
      <c r="C486" s="252"/>
      <c r="D486" s="252"/>
      <c r="E486" s="8"/>
      <c r="F486" s="12"/>
      <c r="G486" s="238"/>
      <c r="H486" s="8"/>
    </row>
    <row r="487" spans="1:8" ht="15">
      <c r="A487" s="8"/>
      <c r="B487" s="8"/>
      <c r="C487" s="252"/>
      <c r="D487" s="252"/>
      <c r="E487" s="8"/>
      <c r="F487" s="12"/>
      <c r="G487" s="238"/>
      <c r="H487" s="8"/>
    </row>
    <row r="488" spans="1:8" ht="15">
      <c r="A488" s="8"/>
      <c r="B488" s="8"/>
      <c r="C488" s="252"/>
      <c r="D488" s="252"/>
      <c r="E488" s="8"/>
      <c r="F488" s="12"/>
      <c r="G488" s="238"/>
      <c r="H488" s="8"/>
    </row>
    <row r="489" spans="1:8" ht="15">
      <c r="A489" s="8"/>
      <c r="B489" s="8"/>
      <c r="C489" s="252"/>
      <c r="D489" s="252"/>
      <c r="E489" s="8"/>
      <c r="F489" s="12"/>
      <c r="G489" s="238"/>
      <c r="H489" s="8"/>
    </row>
    <row r="490" spans="1:8" ht="15">
      <c r="A490" s="8"/>
      <c r="B490" s="8"/>
      <c r="C490" s="252"/>
      <c r="D490" s="252"/>
      <c r="E490" s="8"/>
      <c r="F490" s="12"/>
      <c r="G490" s="238"/>
      <c r="H490" s="8"/>
    </row>
    <row r="491" spans="1:8" ht="15">
      <c r="A491" s="8"/>
      <c r="B491" s="8"/>
      <c r="C491" s="252"/>
      <c r="D491" s="252"/>
      <c r="E491" s="8"/>
      <c r="F491" s="12"/>
      <c r="G491" s="238"/>
      <c r="H491" s="8"/>
    </row>
    <row r="492" spans="1:8" ht="15">
      <c r="A492" s="8"/>
      <c r="B492" s="8"/>
      <c r="C492" s="252"/>
      <c r="D492" s="252"/>
      <c r="E492" s="8"/>
      <c r="F492" s="12"/>
      <c r="G492" s="238"/>
      <c r="H492" s="8"/>
    </row>
    <row r="493" spans="1:8" ht="15">
      <c r="A493" s="8"/>
      <c r="B493" s="8"/>
      <c r="C493" s="252"/>
      <c r="D493" s="252"/>
      <c r="E493" s="8"/>
      <c r="F493" s="12"/>
      <c r="G493" s="238"/>
      <c r="H493" s="8"/>
    </row>
    <row r="494" spans="1:8" ht="15">
      <c r="A494" s="8"/>
      <c r="B494" s="8"/>
      <c r="C494" s="252"/>
      <c r="D494" s="252"/>
      <c r="E494" s="8"/>
      <c r="F494" s="12"/>
      <c r="G494" s="238"/>
      <c r="H494" s="8"/>
    </row>
    <row r="495" spans="1:8" ht="15">
      <c r="A495" s="8"/>
      <c r="B495" s="8"/>
      <c r="C495" s="252"/>
      <c r="D495" s="252"/>
      <c r="E495" s="8"/>
      <c r="F495" s="12"/>
      <c r="G495" s="238"/>
      <c r="H495" s="8"/>
    </row>
    <row r="496" spans="1:8" ht="15">
      <c r="A496" s="8"/>
      <c r="B496" s="8"/>
      <c r="C496" s="252"/>
      <c r="D496" s="252"/>
      <c r="E496" s="8"/>
      <c r="F496" s="12"/>
      <c r="G496" s="238"/>
      <c r="H496" s="8"/>
    </row>
    <row r="497" spans="1:8" ht="15">
      <c r="A497" s="8"/>
      <c r="B497" s="8"/>
      <c r="C497" s="252"/>
      <c r="D497" s="252"/>
      <c r="E497" s="8"/>
      <c r="F497" s="12"/>
      <c r="G497" s="238"/>
      <c r="H497" s="8"/>
    </row>
    <row r="498" spans="1:8" ht="15">
      <c r="A498" s="8"/>
      <c r="B498" s="8"/>
      <c r="C498" s="252"/>
      <c r="D498" s="252"/>
      <c r="E498" s="8"/>
      <c r="F498" s="12"/>
      <c r="G498" s="238"/>
      <c r="H498" s="8"/>
    </row>
    <row r="499" spans="1:8" ht="15">
      <c r="A499" s="8"/>
      <c r="B499" s="8"/>
      <c r="C499" s="252"/>
      <c r="D499" s="252"/>
      <c r="E499" s="8"/>
      <c r="F499" s="12"/>
      <c r="G499" s="238"/>
      <c r="H499" s="8"/>
    </row>
    <row r="500" spans="1:8" ht="15">
      <c r="A500" s="8"/>
      <c r="B500" s="8"/>
      <c r="C500" s="252"/>
      <c r="D500" s="252"/>
      <c r="E500" s="8"/>
      <c r="F500" s="12"/>
      <c r="G500" s="238"/>
      <c r="H500" s="8"/>
    </row>
    <row r="501" spans="1:8" ht="15">
      <c r="A501" s="8"/>
      <c r="B501" s="8"/>
      <c r="C501" s="252"/>
      <c r="D501" s="252"/>
      <c r="E501" s="8"/>
      <c r="F501" s="12"/>
      <c r="G501" s="238"/>
      <c r="H501" s="8"/>
    </row>
    <row r="502" spans="1:8" ht="15">
      <c r="A502" s="8"/>
      <c r="B502" s="8"/>
      <c r="C502" s="252"/>
      <c r="D502" s="252"/>
      <c r="E502" s="8"/>
      <c r="F502" s="12"/>
      <c r="G502" s="238"/>
      <c r="H502" s="8"/>
    </row>
    <row r="503" spans="1:8" ht="15">
      <c r="A503" s="8"/>
      <c r="B503" s="8"/>
      <c r="C503" s="252"/>
      <c r="D503" s="252"/>
      <c r="E503" s="8"/>
      <c r="F503" s="12"/>
      <c r="G503" s="238"/>
      <c r="H503" s="8"/>
    </row>
    <row r="504" spans="1:8" ht="15">
      <c r="A504" s="8"/>
      <c r="B504" s="8"/>
      <c r="C504" s="252"/>
      <c r="D504" s="252"/>
      <c r="E504" s="8"/>
      <c r="F504" s="12"/>
      <c r="G504" s="238"/>
      <c r="H504" s="8"/>
    </row>
    <row r="505" spans="1:8" ht="15">
      <c r="A505" s="8"/>
      <c r="B505" s="8"/>
      <c r="C505" s="252"/>
      <c r="D505" s="252"/>
      <c r="E505" s="8"/>
      <c r="F505" s="12"/>
      <c r="G505" s="238"/>
      <c r="H505" s="8"/>
    </row>
    <row r="506" spans="1:8" ht="15">
      <c r="A506" s="8"/>
      <c r="B506" s="8"/>
      <c r="C506" s="252"/>
      <c r="D506" s="252"/>
      <c r="E506" s="8"/>
      <c r="F506" s="12"/>
      <c r="G506" s="238"/>
      <c r="H506" s="8"/>
    </row>
    <row r="507" spans="1:8" ht="15">
      <c r="A507" s="8"/>
      <c r="B507" s="8"/>
      <c r="C507" s="252"/>
      <c r="D507" s="252"/>
      <c r="E507" s="8"/>
      <c r="F507" s="12"/>
      <c r="G507" s="238"/>
      <c r="H507" s="8"/>
    </row>
    <row r="508" spans="1:8" ht="15">
      <c r="A508" s="8"/>
      <c r="B508" s="8"/>
      <c r="C508" s="252"/>
      <c r="D508" s="252"/>
      <c r="E508" s="8"/>
      <c r="F508" s="12"/>
      <c r="G508" s="238"/>
      <c r="H508" s="8"/>
    </row>
    <row r="509" spans="1:8" ht="15">
      <c r="A509" s="8"/>
      <c r="B509" s="8"/>
      <c r="C509" s="252"/>
      <c r="D509" s="252"/>
      <c r="E509" s="8"/>
      <c r="F509" s="12"/>
      <c r="G509" s="238"/>
      <c r="H509" s="8"/>
    </row>
    <row r="510" spans="1:8" ht="15">
      <c r="A510" s="8"/>
      <c r="B510" s="8"/>
      <c r="C510" s="252"/>
      <c r="D510" s="252"/>
      <c r="E510" s="8"/>
      <c r="F510" s="12"/>
      <c r="G510" s="238"/>
      <c r="H510" s="8"/>
    </row>
    <row r="511" spans="1:8" ht="15">
      <c r="A511" s="8"/>
      <c r="B511" s="8"/>
      <c r="C511" s="252"/>
      <c r="D511" s="252"/>
      <c r="E511" s="8"/>
      <c r="F511" s="12"/>
      <c r="G511" s="238"/>
      <c r="H511" s="8"/>
    </row>
    <row r="512" spans="1:8" ht="15">
      <c r="A512" s="8"/>
      <c r="B512" s="8"/>
      <c r="C512" s="252"/>
      <c r="D512" s="252"/>
      <c r="E512" s="8"/>
      <c r="F512" s="12"/>
      <c r="G512" s="238"/>
      <c r="H512" s="8"/>
    </row>
    <row r="513" spans="1:8" ht="15">
      <c r="A513" s="8"/>
      <c r="B513" s="8"/>
      <c r="C513" s="252"/>
      <c r="D513" s="252"/>
      <c r="E513" s="8"/>
      <c r="F513" s="12"/>
      <c r="G513" s="238"/>
      <c r="H513" s="8"/>
    </row>
    <row r="514" spans="1:8" ht="15">
      <c r="A514" s="8"/>
      <c r="B514" s="8"/>
      <c r="C514" s="252"/>
      <c r="D514" s="252"/>
      <c r="E514" s="8"/>
      <c r="F514" s="12"/>
      <c r="G514" s="238"/>
      <c r="H514" s="8"/>
    </row>
    <row r="515" spans="1:8" ht="15">
      <c r="A515" s="8"/>
      <c r="B515" s="8"/>
      <c r="C515" s="252"/>
      <c r="D515" s="252"/>
      <c r="E515" s="8"/>
      <c r="F515" s="12"/>
      <c r="G515" s="238"/>
      <c r="H515" s="8"/>
    </row>
    <row r="516" spans="1:8" ht="15">
      <c r="A516" s="8"/>
      <c r="B516" s="8"/>
      <c r="C516" s="252"/>
      <c r="D516" s="252"/>
      <c r="E516" s="8"/>
      <c r="F516" s="12"/>
      <c r="G516" s="238"/>
      <c r="H516" s="8"/>
    </row>
    <row r="517" spans="1:8" ht="15">
      <c r="A517" s="8"/>
      <c r="B517" s="8"/>
      <c r="C517" s="252"/>
      <c r="D517" s="252"/>
      <c r="E517" s="8"/>
      <c r="F517" s="12"/>
      <c r="G517" s="238"/>
      <c r="H517" s="8"/>
    </row>
    <row r="518" spans="1:8" ht="15">
      <c r="A518" s="8"/>
      <c r="B518" s="8"/>
      <c r="C518" s="252"/>
      <c r="D518" s="252"/>
      <c r="E518" s="8"/>
      <c r="F518" s="12"/>
      <c r="G518" s="238"/>
      <c r="H518" s="8"/>
    </row>
    <row r="519" spans="1:8" ht="15">
      <c r="A519" s="8"/>
      <c r="B519" s="8"/>
      <c r="C519" s="252"/>
      <c r="D519" s="252"/>
      <c r="E519" s="8"/>
      <c r="F519" s="12"/>
      <c r="G519" s="238"/>
      <c r="H519" s="8"/>
    </row>
    <row r="520" spans="1:8" ht="15">
      <c r="A520" s="8"/>
      <c r="B520" s="8"/>
      <c r="C520" s="252"/>
      <c r="D520" s="252"/>
      <c r="E520" s="8"/>
      <c r="F520" s="12"/>
      <c r="G520" s="238"/>
      <c r="H520" s="8"/>
    </row>
    <row r="521" spans="1:8" ht="15">
      <c r="A521" s="8"/>
      <c r="B521" s="8"/>
      <c r="C521" s="252"/>
      <c r="D521" s="252"/>
      <c r="E521" s="8"/>
      <c r="F521" s="12"/>
      <c r="G521" s="238"/>
      <c r="H521" s="8"/>
    </row>
    <row r="522" spans="1:8" ht="15">
      <c r="A522" s="8"/>
      <c r="B522" s="8"/>
      <c r="C522" s="252"/>
      <c r="D522" s="252"/>
      <c r="E522" s="8"/>
      <c r="F522" s="12"/>
      <c r="G522" s="238"/>
      <c r="H522" s="8"/>
    </row>
    <row r="523" spans="1:8" ht="15">
      <c r="A523" s="8"/>
      <c r="B523" s="8"/>
      <c r="C523" s="252"/>
      <c r="D523" s="252"/>
      <c r="E523" s="8"/>
      <c r="F523" s="12"/>
      <c r="G523" s="238"/>
      <c r="H523" s="8"/>
    </row>
    <row r="524" spans="1:8" ht="15">
      <c r="A524" s="8"/>
      <c r="B524" s="8"/>
      <c r="C524" s="252"/>
      <c r="D524" s="252"/>
      <c r="E524" s="8"/>
      <c r="F524" s="12"/>
      <c r="G524" s="238"/>
      <c r="H524" s="8"/>
    </row>
    <row r="525" spans="1:8" ht="15">
      <c r="A525" s="8"/>
      <c r="B525" s="8"/>
      <c r="C525" s="252"/>
      <c r="D525" s="252"/>
      <c r="E525" s="8"/>
      <c r="F525" s="12"/>
      <c r="G525" s="238"/>
      <c r="H525" s="8"/>
    </row>
    <row r="526" spans="1:8" ht="15">
      <c r="A526" s="8"/>
      <c r="B526" s="8"/>
      <c r="C526" s="252"/>
      <c r="D526" s="252"/>
      <c r="E526" s="8"/>
      <c r="F526" s="12"/>
      <c r="G526" s="238"/>
      <c r="H526" s="8"/>
    </row>
    <row r="527" spans="1:8" ht="15">
      <c r="A527" s="8"/>
      <c r="B527" s="8"/>
      <c r="C527" s="252"/>
      <c r="D527" s="252"/>
      <c r="E527" s="8"/>
      <c r="F527" s="12"/>
      <c r="G527" s="238"/>
      <c r="H527" s="8"/>
    </row>
    <row r="528" spans="1:8" ht="15">
      <c r="A528" s="8"/>
      <c r="B528" s="8"/>
      <c r="C528" s="252"/>
      <c r="D528" s="252"/>
      <c r="E528" s="8"/>
      <c r="F528" s="12"/>
      <c r="G528" s="238"/>
      <c r="H528" s="8"/>
    </row>
    <row r="529" spans="1:8" ht="15">
      <c r="A529" s="8"/>
      <c r="B529" s="8"/>
      <c r="C529" s="252"/>
      <c r="D529" s="252"/>
      <c r="E529" s="8"/>
      <c r="F529" s="12"/>
      <c r="G529" s="238"/>
      <c r="H529" s="8"/>
    </row>
    <row r="530" spans="1:8" ht="15">
      <c r="A530" s="8"/>
      <c r="B530" s="8"/>
      <c r="C530" s="252"/>
      <c r="D530" s="252"/>
      <c r="E530" s="8"/>
      <c r="F530" s="12"/>
      <c r="G530" s="238"/>
      <c r="H530" s="8"/>
    </row>
    <row r="531" spans="1:8" ht="15">
      <c r="A531" s="8"/>
      <c r="B531" s="8"/>
      <c r="C531" s="252"/>
      <c r="D531" s="252"/>
      <c r="E531" s="8"/>
      <c r="F531" s="12"/>
      <c r="G531" s="238"/>
      <c r="H531" s="8"/>
    </row>
    <row r="532" spans="1:8" ht="15">
      <c r="A532" s="8"/>
      <c r="B532" s="8"/>
      <c r="C532" s="252"/>
      <c r="D532" s="252"/>
      <c r="E532" s="8"/>
      <c r="F532" s="12"/>
      <c r="G532" s="238"/>
      <c r="H532" s="8"/>
    </row>
    <row r="533" spans="1:8" ht="15">
      <c r="A533" s="8"/>
      <c r="B533" s="8"/>
      <c r="C533" s="252"/>
      <c r="D533" s="252"/>
      <c r="E533" s="8"/>
      <c r="F533" s="12"/>
      <c r="G533" s="238"/>
      <c r="H533" s="8"/>
    </row>
    <row r="534" spans="1:8" ht="15">
      <c r="A534" s="8"/>
      <c r="B534" s="8"/>
      <c r="C534" s="252"/>
      <c r="D534" s="252"/>
      <c r="E534" s="8"/>
      <c r="F534" s="12"/>
      <c r="G534" s="238"/>
      <c r="H534" s="8"/>
    </row>
    <row r="535" spans="1:8" ht="15">
      <c r="A535" s="8"/>
      <c r="B535" s="8"/>
      <c r="C535" s="252"/>
      <c r="D535" s="252"/>
      <c r="E535" s="8"/>
      <c r="F535" s="12"/>
      <c r="G535" s="238"/>
      <c r="H535" s="8"/>
    </row>
    <row r="536" spans="1:8" ht="15">
      <c r="A536" s="8"/>
      <c r="B536" s="8"/>
      <c r="C536" s="252"/>
      <c r="D536" s="252"/>
      <c r="E536" s="8"/>
      <c r="F536" s="12"/>
      <c r="G536" s="238"/>
      <c r="H536" s="8"/>
    </row>
    <row r="537" spans="1:8" ht="15">
      <c r="A537" s="8"/>
      <c r="B537" s="8"/>
      <c r="C537" s="252"/>
      <c r="D537" s="252"/>
      <c r="E537" s="8"/>
      <c r="F537" s="12"/>
      <c r="G537" s="238"/>
      <c r="H537" s="8"/>
    </row>
    <row r="538" spans="1:8" ht="15">
      <c r="A538" s="8"/>
      <c r="B538" s="8"/>
      <c r="C538" s="252"/>
      <c r="D538" s="252"/>
      <c r="E538" s="8"/>
      <c r="F538" s="12"/>
      <c r="G538" s="238"/>
      <c r="H538" s="8"/>
    </row>
    <row r="539" spans="1:8" ht="15">
      <c r="A539" s="8"/>
      <c r="B539" s="8"/>
      <c r="C539" s="252"/>
      <c r="D539" s="252"/>
      <c r="E539" s="8"/>
      <c r="F539" s="12"/>
      <c r="G539" s="238"/>
      <c r="H539" s="8"/>
    </row>
    <row r="540" spans="1:8" ht="15">
      <c r="A540" s="8"/>
      <c r="B540" s="8"/>
      <c r="C540" s="252"/>
      <c r="D540" s="252"/>
      <c r="E540" s="8"/>
      <c r="F540" s="12"/>
      <c r="G540" s="238"/>
      <c r="H540" s="8"/>
    </row>
    <row r="541" spans="1:8" ht="15">
      <c r="A541" s="8"/>
      <c r="B541" s="8"/>
      <c r="C541" s="252"/>
      <c r="D541" s="252"/>
      <c r="E541" s="8"/>
      <c r="F541" s="12"/>
      <c r="G541" s="238"/>
      <c r="H541" s="8"/>
    </row>
    <row r="542" spans="1:8" ht="15">
      <c r="A542" s="8"/>
      <c r="B542" s="8"/>
      <c r="C542" s="252"/>
      <c r="D542" s="252"/>
      <c r="E542" s="8"/>
      <c r="F542" s="12"/>
      <c r="G542" s="238"/>
      <c r="H542" s="8"/>
    </row>
    <row r="543" spans="1:8" ht="15">
      <c r="A543" s="8"/>
      <c r="B543" s="8"/>
      <c r="C543" s="252"/>
      <c r="D543" s="252"/>
      <c r="E543" s="8"/>
      <c r="F543" s="12"/>
      <c r="G543" s="238"/>
      <c r="H543" s="8"/>
    </row>
    <row r="544" spans="1:8" ht="15">
      <c r="A544" s="8"/>
      <c r="B544" s="8"/>
      <c r="C544" s="252"/>
      <c r="D544" s="252"/>
      <c r="E544" s="8"/>
      <c r="F544" s="12"/>
      <c r="G544" s="238"/>
      <c r="H544" s="8"/>
    </row>
    <row r="545" spans="1:8" ht="15">
      <c r="A545" s="8"/>
      <c r="B545" s="8"/>
      <c r="C545" s="252"/>
      <c r="D545" s="252"/>
      <c r="E545" s="8"/>
      <c r="F545" s="12"/>
      <c r="G545" s="238"/>
      <c r="H545" s="8"/>
    </row>
    <row r="546" spans="1:8" ht="15">
      <c r="A546" s="8"/>
      <c r="B546" s="8"/>
      <c r="C546" s="252"/>
      <c r="D546" s="252"/>
      <c r="E546" s="8"/>
      <c r="F546" s="12"/>
      <c r="G546" s="238"/>
      <c r="H546" s="8"/>
    </row>
    <row r="547" spans="1:8" ht="15">
      <c r="A547" s="8"/>
      <c r="B547" s="8"/>
      <c r="C547" s="252"/>
      <c r="D547" s="252"/>
      <c r="E547" s="8"/>
      <c r="F547" s="12"/>
      <c r="G547" s="238"/>
      <c r="H547" s="8"/>
    </row>
    <row r="548" spans="1:8" ht="15">
      <c r="A548" s="8"/>
      <c r="B548" s="8"/>
      <c r="C548" s="252"/>
      <c r="D548" s="252"/>
      <c r="E548" s="8"/>
      <c r="F548" s="12"/>
      <c r="G548" s="238"/>
      <c r="H548" s="8"/>
    </row>
    <row r="549" spans="1:8" ht="15">
      <c r="A549" s="8"/>
      <c r="B549" s="8"/>
      <c r="C549" s="252"/>
      <c r="D549" s="252"/>
      <c r="E549" s="8"/>
      <c r="F549" s="12"/>
      <c r="G549" s="238"/>
      <c r="H549" s="8"/>
    </row>
    <row r="550" spans="1:8" ht="15">
      <c r="A550" s="8"/>
      <c r="B550" s="8"/>
      <c r="C550" s="252"/>
      <c r="D550" s="252"/>
      <c r="E550" s="8"/>
      <c r="F550" s="12"/>
      <c r="G550" s="238"/>
      <c r="H550" s="8"/>
    </row>
    <row r="551" spans="1:8" ht="15">
      <c r="A551" s="8"/>
      <c r="B551" s="8"/>
      <c r="C551" s="252"/>
      <c r="D551" s="252"/>
      <c r="E551" s="8"/>
      <c r="F551" s="12"/>
      <c r="G551" s="238"/>
      <c r="H551" s="8"/>
    </row>
    <row r="552" spans="1:8" ht="15">
      <c r="A552" s="8"/>
      <c r="B552" s="8"/>
      <c r="C552" s="252"/>
      <c r="D552" s="252"/>
      <c r="E552" s="8"/>
      <c r="F552" s="12"/>
      <c r="G552" s="238"/>
      <c r="H552" s="8"/>
    </row>
    <row r="553" spans="1:8" ht="15">
      <c r="A553" s="8"/>
      <c r="B553" s="8"/>
      <c r="C553" s="252"/>
      <c r="D553" s="252"/>
      <c r="E553" s="8"/>
      <c r="F553" s="12"/>
      <c r="G553" s="238"/>
      <c r="H553" s="8"/>
    </row>
    <row r="554" spans="1:8" ht="15">
      <c r="A554" s="8"/>
      <c r="B554" s="8"/>
      <c r="C554" s="252"/>
      <c r="D554" s="252"/>
      <c r="E554" s="8"/>
      <c r="F554" s="12"/>
      <c r="G554" s="238"/>
      <c r="H554" s="8"/>
    </row>
    <row r="555" spans="1:8" ht="15">
      <c r="A555" s="8"/>
      <c r="B555" s="8"/>
      <c r="C555" s="252"/>
      <c r="D555" s="252"/>
      <c r="E555" s="8"/>
      <c r="F555" s="12"/>
      <c r="G555" s="238"/>
      <c r="H555" s="8"/>
    </row>
    <row r="556" spans="1:8" ht="15">
      <c r="A556" s="8"/>
      <c r="B556" s="8"/>
      <c r="C556" s="252"/>
      <c r="D556" s="252"/>
      <c r="E556" s="8"/>
      <c r="F556" s="12"/>
      <c r="G556" s="238"/>
      <c r="H556" s="8"/>
    </row>
    <row r="557" spans="1:8" ht="15">
      <c r="A557" s="8"/>
      <c r="B557" s="8"/>
      <c r="C557" s="252"/>
      <c r="D557" s="252"/>
      <c r="E557" s="8"/>
      <c r="F557" s="12"/>
      <c r="G557" s="238"/>
      <c r="H557" s="8"/>
    </row>
    <row r="558" spans="1:8" ht="15">
      <c r="A558" s="8"/>
      <c r="B558" s="8"/>
      <c r="C558" s="252"/>
      <c r="D558" s="252"/>
      <c r="E558" s="8"/>
      <c r="F558" s="12"/>
      <c r="G558" s="238"/>
      <c r="H558" s="8"/>
    </row>
    <row r="559" spans="1:8" ht="15">
      <c r="A559" s="8"/>
      <c r="B559" s="8"/>
      <c r="C559" s="252"/>
      <c r="D559" s="252"/>
      <c r="E559" s="8"/>
      <c r="F559" s="12"/>
      <c r="G559" s="238"/>
      <c r="H559" s="8"/>
    </row>
    <row r="560" spans="1:8" ht="15">
      <c r="A560" s="8"/>
      <c r="B560" s="8"/>
      <c r="C560" s="252"/>
      <c r="D560" s="252"/>
      <c r="E560" s="8"/>
      <c r="F560" s="12"/>
      <c r="G560" s="238"/>
      <c r="H560" s="8"/>
    </row>
    <row r="561" spans="1:8" ht="15">
      <c r="A561" s="8"/>
      <c r="B561" s="8"/>
      <c r="C561" s="252"/>
      <c r="D561" s="252"/>
      <c r="E561" s="8"/>
      <c r="F561" s="12"/>
      <c r="G561" s="238"/>
      <c r="H561" s="8"/>
    </row>
    <row r="562" spans="1:8" ht="15">
      <c r="A562" s="8"/>
      <c r="B562" s="8"/>
      <c r="C562" s="252"/>
      <c r="D562" s="252"/>
      <c r="E562" s="8"/>
      <c r="F562" s="12"/>
      <c r="G562" s="238"/>
      <c r="H562" s="8"/>
    </row>
    <row r="563" spans="1:8" ht="15">
      <c r="A563" s="8"/>
      <c r="B563" s="8"/>
      <c r="C563" s="252"/>
      <c r="D563" s="252"/>
      <c r="E563" s="8"/>
      <c r="F563" s="12"/>
      <c r="G563" s="238"/>
      <c r="H563" s="8"/>
    </row>
    <row r="564" spans="1:8" ht="15">
      <c r="A564" s="8"/>
      <c r="B564" s="8"/>
      <c r="C564" s="252"/>
      <c r="D564" s="252"/>
      <c r="E564" s="8"/>
      <c r="F564" s="12"/>
      <c r="G564" s="238"/>
      <c r="H564" s="8"/>
    </row>
    <row r="565" spans="1:8" ht="15">
      <c r="A565" s="8"/>
      <c r="B565" s="8"/>
      <c r="C565" s="252"/>
      <c r="D565" s="252"/>
      <c r="E565" s="8"/>
      <c r="F565" s="12"/>
      <c r="G565" s="238"/>
      <c r="H565" s="8"/>
    </row>
    <row r="566" spans="1:8" ht="15">
      <c r="A566" s="8"/>
      <c r="B566" s="8"/>
      <c r="C566" s="252"/>
      <c r="D566" s="252"/>
      <c r="E566" s="8"/>
      <c r="F566" s="12"/>
      <c r="G566" s="238"/>
      <c r="H566" s="8"/>
    </row>
    <row r="567" spans="1:8" ht="15">
      <c r="A567" s="8"/>
      <c r="B567" s="8"/>
      <c r="C567" s="252"/>
      <c r="D567" s="252"/>
      <c r="E567" s="8"/>
      <c r="F567" s="12"/>
      <c r="G567" s="238"/>
      <c r="H567" s="8"/>
    </row>
    <row r="568" spans="1:8" ht="15">
      <c r="A568" s="8"/>
      <c r="B568" s="8"/>
      <c r="C568" s="252"/>
      <c r="D568" s="252"/>
      <c r="E568" s="8"/>
      <c r="F568" s="12"/>
      <c r="G568" s="238"/>
      <c r="H568" s="8"/>
    </row>
    <row r="569" spans="1:8" ht="15">
      <c r="A569" s="8"/>
      <c r="B569" s="8"/>
      <c r="C569" s="252"/>
      <c r="D569" s="252"/>
      <c r="E569" s="8"/>
      <c r="F569" s="12"/>
      <c r="G569" s="238"/>
      <c r="H569" s="8"/>
    </row>
    <row r="570" spans="1:8" ht="15">
      <c r="A570" s="8"/>
      <c r="B570" s="8"/>
      <c r="C570" s="252"/>
      <c r="D570" s="252"/>
      <c r="E570" s="8"/>
      <c r="F570" s="12"/>
      <c r="G570" s="238"/>
      <c r="H570" s="8"/>
    </row>
    <row r="571" spans="1:8" ht="15">
      <c r="A571" s="8"/>
      <c r="B571" s="8"/>
      <c r="C571" s="252"/>
      <c r="D571" s="252"/>
      <c r="E571" s="8"/>
      <c r="F571" s="12"/>
      <c r="G571" s="238"/>
      <c r="H571" s="8"/>
    </row>
    <row r="572" spans="1:8" ht="15">
      <c r="A572" s="8"/>
      <c r="B572" s="8"/>
      <c r="C572" s="252"/>
      <c r="D572" s="252"/>
      <c r="E572" s="8"/>
      <c r="F572" s="12"/>
      <c r="G572" s="238"/>
      <c r="H572" s="8"/>
    </row>
    <row r="573" spans="1:8" ht="15">
      <c r="A573" s="8"/>
      <c r="B573" s="8"/>
      <c r="C573" s="252"/>
      <c r="D573" s="252"/>
      <c r="E573" s="8"/>
      <c r="F573" s="12"/>
      <c r="G573" s="238"/>
      <c r="H573" s="8"/>
    </row>
    <row r="574" spans="1:8" ht="15">
      <c r="A574" s="8"/>
      <c r="B574" s="8"/>
      <c r="C574" s="252"/>
      <c r="D574" s="252"/>
      <c r="E574" s="8"/>
      <c r="F574" s="12"/>
      <c r="G574" s="238"/>
      <c r="H574" s="8"/>
    </row>
    <row r="575" spans="1:8" ht="15">
      <c r="A575" s="8"/>
      <c r="B575" s="8"/>
      <c r="C575" s="252"/>
      <c r="D575" s="252"/>
      <c r="E575" s="8"/>
      <c r="F575" s="12"/>
      <c r="G575" s="238"/>
      <c r="H575" s="8"/>
    </row>
    <row r="576" spans="1:8" ht="15">
      <c r="A576" s="8"/>
      <c r="B576" s="8"/>
      <c r="C576" s="252"/>
      <c r="D576" s="252"/>
      <c r="E576" s="8"/>
      <c r="F576" s="12"/>
      <c r="G576" s="238"/>
      <c r="H576" s="8"/>
    </row>
    <row r="577" spans="1:8" ht="15">
      <c r="A577" s="8"/>
      <c r="B577" s="8"/>
      <c r="C577" s="252"/>
      <c r="D577" s="252"/>
      <c r="E577" s="8"/>
      <c r="F577" s="12"/>
      <c r="G577" s="238"/>
      <c r="H577" s="8"/>
    </row>
    <row r="578" spans="1:8" ht="15">
      <c r="A578" s="8"/>
      <c r="B578" s="8"/>
      <c r="C578" s="252"/>
      <c r="D578" s="252"/>
      <c r="E578" s="8"/>
      <c r="F578" s="12"/>
      <c r="G578" s="238"/>
      <c r="H578" s="8"/>
    </row>
    <row r="579" spans="1:8" ht="15">
      <c r="A579" s="8"/>
      <c r="B579" s="8"/>
      <c r="C579" s="252"/>
      <c r="D579" s="252"/>
      <c r="E579" s="8"/>
      <c r="F579" s="12"/>
      <c r="G579" s="238"/>
      <c r="H579" s="8"/>
    </row>
    <row r="580" spans="1:8" ht="15">
      <c r="A580" s="8"/>
      <c r="B580" s="8"/>
      <c r="C580" s="252"/>
      <c r="D580" s="252"/>
      <c r="E580" s="8"/>
      <c r="F580" s="12"/>
      <c r="G580" s="238"/>
      <c r="H580" s="8"/>
    </row>
    <row r="581" spans="1:8" ht="15">
      <c r="A581" s="8"/>
      <c r="B581" s="8"/>
      <c r="C581" s="252"/>
      <c r="D581" s="252"/>
      <c r="E581" s="8"/>
      <c r="F581" s="12"/>
      <c r="G581" s="238"/>
      <c r="H581" s="8"/>
    </row>
    <row r="582" spans="1:8" ht="15">
      <c r="A582" s="8"/>
      <c r="B582" s="8"/>
      <c r="C582" s="252"/>
      <c r="D582" s="252"/>
      <c r="E582" s="8"/>
      <c r="F582" s="12"/>
      <c r="G582" s="238"/>
      <c r="H582" s="8"/>
    </row>
    <row r="583" spans="1:8" ht="15">
      <c r="A583" s="8"/>
      <c r="B583" s="8"/>
      <c r="C583" s="252"/>
      <c r="D583" s="252"/>
      <c r="E583" s="8"/>
      <c r="F583" s="12"/>
      <c r="G583" s="238"/>
      <c r="H583" s="8"/>
    </row>
    <row r="584" spans="1:8" ht="15">
      <c r="A584" s="8"/>
      <c r="B584" s="8"/>
      <c r="C584" s="252"/>
      <c r="D584" s="252"/>
      <c r="E584" s="8"/>
      <c r="F584" s="12"/>
      <c r="G584" s="238"/>
      <c r="H584" s="8"/>
    </row>
    <row r="585" spans="1:8" ht="15">
      <c r="A585" s="8"/>
      <c r="B585" s="8"/>
      <c r="C585" s="252"/>
      <c r="D585" s="252"/>
      <c r="E585" s="8"/>
      <c r="F585" s="12"/>
      <c r="G585" s="238"/>
      <c r="H585" s="8"/>
    </row>
    <row r="586" spans="1:8" ht="15">
      <c r="A586" s="8"/>
      <c r="B586" s="8"/>
      <c r="C586" s="252"/>
      <c r="D586" s="252"/>
      <c r="E586" s="8"/>
      <c r="F586" s="12"/>
      <c r="G586" s="238"/>
      <c r="H586" s="8"/>
    </row>
    <row r="587" spans="1:8" ht="15">
      <c r="A587" s="8"/>
      <c r="B587" s="8"/>
      <c r="C587" s="252"/>
      <c r="D587" s="252"/>
      <c r="E587" s="8"/>
      <c r="F587" s="12"/>
      <c r="G587" s="238"/>
      <c r="H587" s="8"/>
    </row>
    <row r="588" spans="1:8" ht="15">
      <c r="A588" s="8"/>
      <c r="B588" s="8"/>
      <c r="C588" s="252"/>
      <c r="D588" s="252"/>
      <c r="E588" s="8"/>
      <c r="F588" s="12"/>
      <c r="G588" s="238"/>
      <c r="H588" s="8"/>
    </row>
    <row r="589" spans="1:8" ht="15">
      <c r="A589" s="8"/>
      <c r="B589" s="8"/>
      <c r="C589" s="252"/>
      <c r="D589" s="252"/>
      <c r="E589" s="8"/>
      <c r="F589" s="12"/>
      <c r="G589" s="238"/>
      <c r="H589" s="8"/>
    </row>
    <row r="590" spans="1:8" ht="15">
      <c r="A590" s="8"/>
      <c r="B590" s="8"/>
      <c r="C590" s="252"/>
      <c r="D590" s="252"/>
      <c r="E590" s="8"/>
      <c r="F590" s="12"/>
      <c r="G590" s="238"/>
      <c r="H590" s="8"/>
    </row>
    <row r="591" spans="1:8" ht="15">
      <c r="A591" s="8"/>
      <c r="B591" s="8"/>
      <c r="C591" s="252"/>
      <c r="D591" s="252"/>
      <c r="E591" s="8"/>
      <c r="F591" s="12"/>
      <c r="G591" s="238"/>
      <c r="H591" s="8"/>
    </row>
    <row r="592" spans="1:8" ht="15">
      <c r="A592" s="8"/>
      <c r="B592" s="8"/>
      <c r="C592" s="252"/>
      <c r="D592" s="252"/>
      <c r="E592" s="8"/>
      <c r="F592" s="12"/>
      <c r="G592" s="238"/>
      <c r="H592" s="8"/>
    </row>
    <row r="593" spans="1:8" ht="15">
      <c r="A593" s="8"/>
      <c r="B593" s="8"/>
      <c r="C593" s="252"/>
      <c r="D593" s="252"/>
      <c r="E593" s="8"/>
      <c r="F593" s="12"/>
      <c r="G593" s="238"/>
      <c r="H593" s="8"/>
    </row>
    <row r="594" spans="1:8" ht="15">
      <c r="A594" s="8"/>
      <c r="B594" s="8"/>
      <c r="C594" s="252"/>
      <c r="D594" s="252"/>
      <c r="E594" s="8"/>
      <c r="F594" s="12"/>
      <c r="G594" s="238"/>
      <c r="H594" s="8"/>
    </row>
    <row r="595" spans="1:8" ht="15">
      <c r="A595" s="8"/>
      <c r="B595" s="8"/>
      <c r="C595" s="252"/>
      <c r="D595" s="252"/>
      <c r="E595" s="8"/>
      <c r="F595" s="12"/>
      <c r="G595" s="238"/>
      <c r="H595" s="8"/>
    </row>
    <row r="596" spans="1:8" ht="15">
      <c r="A596" s="8"/>
      <c r="B596" s="8"/>
      <c r="C596" s="252"/>
      <c r="D596" s="252"/>
      <c r="E596" s="8"/>
      <c r="F596" s="12"/>
      <c r="G596" s="238"/>
      <c r="H596" s="8"/>
    </row>
    <row r="597" spans="1:8" ht="15">
      <c r="A597" s="8"/>
      <c r="B597" s="8"/>
      <c r="C597" s="252"/>
      <c r="D597" s="252"/>
      <c r="E597" s="8"/>
      <c r="F597" s="12"/>
      <c r="G597" s="238"/>
      <c r="H597" s="8"/>
    </row>
    <row r="598" spans="1:8" ht="15">
      <c r="A598" s="8"/>
      <c r="B598" s="8"/>
      <c r="C598" s="252"/>
      <c r="D598" s="252"/>
      <c r="E598" s="8"/>
      <c r="F598" s="12"/>
      <c r="G598" s="238"/>
      <c r="H598" s="8"/>
    </row>
    <row r="599" spans="1:8" ht="15">
      <c r="A599" s="8"/>
      <c r="B599" s="8"/>
      <c r="C599" s="252"/>
      <c r="D599" s="252"/>
      <c r="E599" s="8"/>
      <c r="F599" s="12"/>
      <c r="G599" s="238"/>
      <c r="H599" s="8"/>
    </row>
    <row r="600" spans="1:8" ht="15">
      <c r="A600" s="8"/>
      <c r="B600" s="8"/>
      <c r="C600" s="252"/>
      <c r="D600" s="252"/>
      <c r="E600" s="8"/>
      <c r="F600" s="12"/>
      <c r="G600" s="238"/>
      <c r="H600" s="8"/>
    </row>
    <row r="601" spans="1:8" ht="15">
      <c r="A601" s="8"/>
      <c r="B601" s="8"/>
      <c r="C601" s="252"/>
      <c r="D601" s="252"/>
      <c r="E601" s="8"/>
      <c r="F601" s="12"/>
      <c r="G601" s="238"/>
      <c r="H601" s="8"/>
    </row>
    <row r="602" spans="1:8" ht="15">
      <c r="A602" s="8"/>
      <c r="B602" s="8"/>
      <c r="C602" s="252"/>
      <c r="D602" s="252"/>
      <c r="E602" s="8"/>
      <c r="F602" s="12"/>
      <c r="G602" s="238"/>
      <c r="H602" s="8"/>
    </row>
    <row r="603" spans="1:8" ht="15">
      <c r="A603" s="8"/>
      <c r="B603" s="8"/>
      <c r="C603" s="252"/>
      <c r="D603" s="252"/>
      <c r="E603" s="8"/>
      <c r="F603" s="12"/>
      <c r="G603" s="238"/>
      <c r="H603" s="8"/>
    </row>
    <row r="604" spans="1:8" ht="15">
      <c r="A604" s="8"/>
      <c r="B604" s="8"/>
      <c r="C604" s="252"/>
      <c r="D604" s="252"/>
      <c r="E604" s="8"/>
      <c r="F604" s="12"/>
      <c r="G604" s="238"/>
      <c r="H604" s="8"/>
    </row>
    <row r="605" spans="1:8" ht="15">
      <c r="A605" s="8"/>
      <c r="B605" s="8"/>
      <c r="C605" s="252"/>
      <c r="D605" s="252"/>
      <c r="E605" s="8"/>
      <c r="F605" s="12"/>
      <c r="G605" s="238"/>
      <c r="H605" s="8"/>
    </row>
    <row r="606" spans="1:8" ht="15">
      <c r="A606" s="8"/>
      <c r="B606" s="8"/>
      <c r="C606" s="252"/>
      <c r="D606" s="252"/>
      <c r="E606" s="8"/>
      <c r="F606" s="12"/>
      <c r="G606" s="238"/>
      <c r="H606" s="8"/>
    </row>
    <row r="607" spans="1:8" ht="15">
      <c r="A607" s="8"/>
      <c r="B607" s="8"/>
      <c r="C607" s="252"/>
      <c r="D607" s="252"/>
      <c r="E607" s="8"/>
      <c r="F607" s="12"/>
      <c r="G607" s="238"/>
      <c r="H607" s="8"/>
    </row>
    <row r="608" spans="1:8" ht="15">
      <c r="A608" s="8"/>
      <c r="B608" s="8"/>
      <c r="C608" s="252"/>
      <c r="D608" s="252"/>
      <c r="E608" s="8"/>
      <c r="F608" s="12"/>
      <c r="G608" s="238"/>
      <c r="H608" s="8"/>
    </row>
    <row r="609" spans="1:8" ht="15">
      <c r="A609" s="8"/>
      <c r="B609" s="8"/>
      <c r="C609" s="252"/>
      <c r="D609" s="252"/>
      <c r="E609" s="8"/>
      <c r="F609" s="12"/>
      <c r="G609" s="238"/>
      <c r="H609" s="8"/>
    </row>
    <row r="610" spans="1:8" ht="15">
      <c r="A610" s="8"/>
      <c r="B610" s="8"/>
      <c r="C610" s="252"/>
      <c r="D610" s="252"/>
      <c r="E610" s="8"/>
      <c r="F610" s="12"/>
      <c r="G610" s="238"/>
      <c r="H610" s="8"/>
    </row>
    <row r="611" spans="1:8" ht="15">
      <c r="A611" s="8"/>
      <c r="B611" s="8"/>
      <c r="C611" s="252"/>
      <c r="D611" s="252"/>
      <c r="E611" s="8"/>
      <c r="F611" s="12"/>
      <c r="G611" s="238"/>
      <c r="H611" s="8"/>
    </row>
    <row r="612" spans="1:8" ht="15">
      <c r="A612" s="8"/>
      <c r="B612" s="8"/>
      <c r="C612" s="252"/>
      <c r="D612" s="252"/>
      <c r="E612" s="8"/>
      <c r="F612" s="12"/>
      <c r="G612" s="238"/>
      <c r="H612" s="8"/>
    </row>
    <row r="613" spans="1:8" ht="15">
      <c r="A613" s="8"/>
      <c r="B613" s="8"/>
      <c r="C613" s="252"/>
      <c r="D613" s="252"/>
      <c r="E613" s="8"/>
      <c r="F613" s="12"/>
      <c r="G613" s="238"/>
      <c r="H613" s="8"/>
    </row>
    <row r="614" spans="1:8" ht="15">
      <c r="A614" s="8"/>
      <c r="B614" s="8"/>
      <c r="C614" s="252"/>
      <c r="D614" s="252"/>
      <c r="E614" s="8"/>
      <c r="F614" s="12"/>
      <c r="G614" s="238"/>
      <c r="H614" s="8"/>
    </row>
    <row r="615" spans="1:8" ht="15">
      <c r="A615" s="8"/>
      <c r="B615" s="8"/>
      <c r="C615" s="252"/>
      <c r="D615" s="252"/>
      <c r="E615" s="8"/>
      <c r="F615" s="12"/>
      <c r="G615" s="238"/>
      <c r="H615" s="8"/>
    </row>
    <row r="616" spans="1:8" ht="15">
      <c r="A616" s="8"/>
      <c r="B616" s="8"/>
      <c r="C616" s="252"/>
      <c r="D616" s="252"/>
      <c r="E616" s="8"/>
      <c r="F616" s="12"/>
      <c r="G616" s="238"/>
      <c r="H616" s="8"/>
    </row>
    <row r="617" spans="1:8" ht="15">
      <c r="A617" s="8"/>
      <c r="B617" s="8"/>
      <c r="C617" s="252"/>
      <c r="D617" s="252"/>
      <c r="E617" s="8"/>
      <c r="F617" s="12"/>
      <c r="G617" s="238"/>
      <c r="H617" s="8"/>
    </row>
    <row r="618" spans="1:8" ht="15">
      <c r="A618" s="8"/>
      <c r="B618" s="8"/>
      <c r="C618" s="252"/>
      <c r="D618" s="252"/>
      <c r="E618" s="8"/>
      <c r="F618" s="12"/>
      <c r="G618" s="238"/>
      <c r="H618" s="8"/>
    </row>
    <row r="619" spans="1:8" ht="15">
      <c r="A619" s="8"/>
      <c r="B619" s="8"/>
      <c r="C619" s="252"/>
      <c r="D619" s="252"/>
      <c r="E619" s="8"/>
      <c r="F619" s="12"/>
      <c r="G619" s="238"/>
      <c r="H619" s="8"/>
    </row>
    <row r="620" spans="1:8" ht="15">
      <c r="A620" s="8"/>
      <c r="B620" s="8"/>
      <c r="C620" s="252"/>
      <c r="D620" s="252"/>
      <c r="E620" s="8"/>
      <c r="F620" s="12"/>
      <c r="G620" s="238"/>
      <c r="H620" s="8"/>
    </row>
    <row r="621" spans="1:8" ht="15">
      <c r="A621" s="8"/>
      <c r="B621" s="8"/>
      <c r="C621" s="252"/>
      <c r="D621" s="252"/>
      <c r="E621" s="8"/>
      <c r="F621" s="12"/>
      <c r="G621" s="238"/>
      <c r="H621" s="8"/>
    </row>
    <row r="622" spans="1:8" ht="15">
      <c r="A622" s="8"/>
      <c r="B622" s="8"/>
      <c r="C622" s="252"/>
      <c r="D622" s="252"/>
      <c r="E622" s="8"/>
      <c r="F622" s="12"/>
      <c r="G622" s="238"/>
      <c r="H622" s="8"/>
    </row>
    <row r="623" spans="1:8" ht="15">
      <c r="A623" s="8"/>
      <c r="B623" s="8"/>
      <c r="C623" s="252"/>
      <c r="D623" s="252"/>
      <c r="E623" s="8"/>
      <c r="F623" s="12"/>
      <c r="G623" s="238"/>
      <c r="H623" s="8"/>
    </row>
    <row r="624" spans="1:8" ht="15">
      <c r="A624" s="8"/>
      <c r="B624" s="8"/>
      <c r="C624" s="252"/>
      <c r="D624" s="252"/>
      <c r="E624" s="8"/>
      <c r="F624" s="12"/>
      <c r="G624" s="238"/>
      <c r="H624" s="8"/>
    </row>
    <row r="625" spans="1:8" ht="15">
      <c r="A625" s="8"/>
      <c r="B625" s="8"/>
      <c r="C625" s="252"/>
      <c r="D625" s="252"/>
      <c r="E625" s="8"/>
      <c r="F625" s="12"/>
      <c r="G625" s="238"/>
      <c r="H625" s="8"/>
    </row>
    <row r="626" spans="1:8" ht="15">
      <c r="A626" s="8"/>
      <c r="B626" s="8"/>
      <c r="C626" s="252"/>
      <c r="D626" s="252"/>
      <c r="E626" s="8"/>
      <c r="F626" s="12"/>
      <c r="G626" s="238"/>
      <c r="H626" s="8"/>
    </row>
    <row r="627" spans="1:8" ht="15">
      <c r="A627" s="8"/>
      <c r="B627" s="8"/>
      <c r="C627" s="252"/>
      <c r="D627" s="252"/>
      <c r="E627" s="8"/>
      <c r="F627" s="12"/>
      <c r="G627" s="238"/>
      <c r="H627" s="8"/>
    </row>
    <row r="628" spans="1:8" ht="15">
      <c r="A628" s="8"/>
      <c r="B628" s="8"/>
      <c r="C628" s="252"/>
      <c r="D628" s="252"/>
      <c r="E628" s="8"/>
      <c r="F628" s="12"/>
      <c r="G628" s="238"/>
      <c r="H628" s="8"/>
    </row>
    <row r="629" spans="1:8" ht="15">
      <c r="A629" s="8"/>
      <c r="B629" s="8"/>
      <c r="C629" s="252"/>
      <c r="D629" s="252"/>
      <c r="E629" s="8"/>
      <c r="F629" s="12"/>
      <c r="G629" s="238"/>
      <c r="H629" s="8"/>
    </row>
    <row r="630" spans="1:8" ht="15">
      <c r="A630" s="8"/>
      <c r="B630" s="8"/>
      <c r="C630" s="252"/>
      <c r="D630" s="252"/>
      <c r="E630" s="8"/>
      <c r="F630" s="12"/>
      <c r="G630" s="238"/>
      <c r="H630" s="8"/>
    </row>
    <row r="631" spans="1:8" ht="15">
      <c r="A631" s="8"/>
      <c r="B631" s="8"/>
      <c r="C631" s="252"/>
      <c r="D631" s="252"/>
      <c r="E631" s="8"/>
      <c r="F631" s="12"/>
      <c r="G631" s="238"/>
      <c r="H631" s="8"/>
    </row>
    <row r="632" spans="1:8" ht="15">
      <c r="A632" s="8"/>
      <c r="B632" s="8"/>
      <c r="C632" s="252"/>
      <c r="D632" s="252"/>
      <c r="E632" s="8"/>
      <c r="F632" s="12"/>
      <c r="G632" s="238"/>
      <c r="H632" s="8"/>
    </row>
    <row r="633" spans="1:8" ht="15">
      <c r="A633" s="8"/>
      <c r="B633" s="8"/>
      <c r="C633" s="252"/>
      <c r="D633" s="252"/>
      <c r="E633" s="8"/>
      <c r="F633" s="12"/>
      <c r="G633" s="238"/>
      <c r="H633" s="8"/>
    </row>
    <row r="634" spans="1:8" ht="15">
      <c r="A634" s="8"/>
      <c r="B634" s="8"/>
      <c r="C634" s="252"/>
      <c r="D634" s="252"/>
      <c r="E634" s="8"/>
      <c r="F634" s="12"/>
      <c r="G634" s="238"/>
      <c r="H634" s="8"/>
    </row>
    <row r="635" spans="1:8" ht="15">
      <c r="A635" s="8"/>
      <c r="B635" s="8"/>
      <c r="C635" s="252"/>
      <c r="D635" s="252"/>
      <c r="E635" s="8"/>
      <c r="F635" s="12"/>
      <c r="G635" s="238"/>
      <c r="H635" s="8"/>
    </row>
    <row r="636" spans="1:8" ht="15">
      <c r="A636" s="8"/>
      <c r="B636" s="8"/>
      <c r="C636" s="252"/>
      <c r="D636" s="252"/>
      <c r="E636" s="8"/>
      <c r="F636" s="12"/>
      <c r="G636" s="238"/>
      <c r="H636" s="8"/>
    </row>
    <row r="637" spans="1:8" ht="15">
      <c r="A637" s="8"/>
      <c r="B637" s="8"/>
      <c r="C637" s="252"/>
      <c r="D637" s="252"/>
      <c r="E637" s="8"/>
      <c r="F637" s="12"/>
      <c r="G637" s="238"/>
      <c r="H637" s="8"/>
    </row>
    <row r="638" spans="1:8" ht="15">
      <c r="A638" s="8"/>
      <c r="B638" s="8"/>
      <c r="C638" s="252"/>
      <c r="D638" s="252"/>
      <c r="E638" s="8"/>
      <c r="F638" s="12"/>
      <c r="G638" s="238"/>
      <c r="H638" s="8"/>
    </row>
    <row r="639" spans="1:8" ht="15">
      <c r="A639" s="8"/>
      <c r="B639" s="8"/>
      <c r="C639" s="252"/>
      <c r="D639" s="252"/>
      <c r="E639" s="8"/>
      <c r="F639" s="12"/>
      <c r="G639" s="238"/>
      <c r="H639" s="8"/>
    </row>
    <row r="640" spans="1:8" ht="15">
      <c r="A640" s="8"/>
      <c r="B640" s="8"/>
      <c r="C640" s="252"/>
      <c r="D640" s="252"/>
      <c r="E640" s="8"/>
      <c r="F640" s="12"/>
      <c r="G640" s="238"/>
      <c r="H640" s="8"/>
    </row>
    <row r="641" spans="1:8" ht="15">
      <c r="A641" s="8"/>
      <c r="B641" s="8"/>
      <c r="C641" s="252"/>
      <c r="D641" s="252"/>
      <c r="E641" s="8"/>
      <c r="F641" s="12"/>
      <c r="G641" s="238"/>
      <c r="H641" s="8"/>
    </row>
    <row r="642" spans="1:8" ht="15">
      <c r="A642" s="8"/>
      <c r="B642" s="8"/>
      <c r="C642" s="252"/>
      <c r="D642" s="252"/>
      <c r="E642" s="8"/>
      <c r="F642" s="12"/>
      <c r="G642" s="238"/>
      <c r="H642" s="8"/>
    </row>
    <row r="643" spans="1:8" ht="15">
      <c r="A643" s="8"/>
      <c r="B643" s="8"/>
      <c r="C643" s="252"/>
      <c r="D643" s="252"/>
      <c r="E643" s="8"/>
      <c r="F643" s="12"/>
      <c r="G643" s="238"/>
      <c r="H643" s="8"/>
    </row>
    <row r="644" spans="1:8" ht="15">
      <c r="A644" s="8"/>
      <c r="B644" s="8"/>
      <c r="C644" s="252"/>
      <c r="D644" s="252"/>
      <c r="E644" s="8"/>
      <c r="F644" s="12"/>
      <c r="G644" s="238"/>
      <c r="H644" s="8"/>
    </row>
    <row r="645" spans="1:8" ht="15">
      <c r="A645" s="8"/>
      <c r="B645" s="8"/>
      <c r="C645" s="252"/>
      <c r="D645" s="252"/>
      <c r="E645" s="8"/>
      <c r="F645" s="12"/>
      <c r="G645" s="238"/>
      <c r="H645" s="8"/>
    </row>
    <row r="646" spans="1:8" ht="15">
      <c r="A646" s="8"/>
      <c r="B646" s="8"/>
      <c r="C646" s="252"/>
      <c r="D646" s="252"/>
      <c r="E646" s="8"/>
      <c r="F646" s="12"/>
      <c r="G646" s="238"/>
      <c r="H646" s="8"/>
    </row>
    <row r="647" spans="1:8" ht="15">
      <c r="A647" s="8"/>
      <c r="B647" s="8"/>
      <c r="C647" s="252"/>
      <c r="D647" s="252"/>
      <c r="E647" s="8"/>
      <c r="F647" s="12"/>
      <c r="G647" s="238"/>
      <c r="H647" s="8"/>
    </row>
    <row r="648" spans="1:8" ht="15">
      <c r="A648" s="8"/>
      <c r="B648" s="8"/>
      <c r="C648" s="252"/>
      <c r="D648" s="252"/>
      <c r="E648" s="8"/>
      <c r="F648" s="12"/>
      <c r="G648" s="238"/>
      <c r="H648" s="8"/>
    </row>
    <row r="649" spans="1:8" ht="15">
      <c r="A649" s="8"/>
      <c r="B649" s="8"/>
      <c r="C649" s="252"/>
      <c r="D649" s="252"/>
      <c r="E649" s="8"/>
      <c r="F649" s="12"/>
      <c r="G649" s="238"/>
      <c r="H649" s="8"/>
    </row>
    <row r="650" spans="1:8" ht="15">
      <c r="A650" s="8"/>
      <c r="B650" s="8"/>
      <c r="C650" s="252"/>
      <c r="D650" s="252"/>
      <c r="E650" s="8"/>
      <c r="F650" s="12"/>
      <c r="G650" s="238"/>
      <c r="H650" s="8"/>
    </row>
    <row r="651" spans="1:8" ht="15">
      <c r="A651" s="8"/>
      <c r="B651" s="8"/>
      <c r="C651" s="252"/>
      <c r="D651" s="252"/>
      <c r="E651" s="8"/>
      <c r="F651" s="12"/>
      <c r="G651" s="238"/>
      <c r="H651" s="8"/>
    </row>
    <row r="652" spans="1:8" ht="15">
      <c r="A652" s="8"/>
      <c r="B652" s="8"/>
      <c r="C652" s="252"/>
      <c r="D652" s="252"/>
      <c r="E652" s="8"/>
      <c r="F652" s="12"/>
      <c r="G652" s="238"/>
      <c r="H652" s="8"/>
    </row>
    <row r="653" spans="1:8" ht="15">
      <c r="A653" s="8"/>
      <c r="B653" s="8"/>
      <c r="C653" s="252"/>
      <c r="D653" s="252"/>
      <c r="E653" s="8"/>
      <c r="F653" s="12"/>
      <c r="G653" s="238"/>
      <c r="H653" s="8"/>
    </row>
    <row r="654" spans="1:8" ht="15">
      <c r="A654" s="8"/>
      <c r="B654" s="8"/>
      <c r="C654" s="252"/>
      <c r="D654" s="252"/>
      <c r="E654" s="8"/>
      <c r="F654" s="12"/>
      <c r="G654" s="238"/>
      <c r="H654" s="8"/>
    </row>
    <row r="655" spans="1:8" ht="15">
      <c r="A655" s="8"/>
      <c r="B655" s="8"/>
      <c r="C655" s="252"/>
      <c r="D655" s="252"/>
      <c r="E655" s="8"/>
      <c r="F655" s="12"/>
      <c r="G655" s="238"/>
      <c r="H655" s="8"/>
    </row>
    <row r="656" spans="1:8" ht="15">
      <c r="A656" s="8"/>
      <c r="B656" s="8"/>
      <c r="C656" s="252"/>
      <c r="D656" s="252"/>
      <c r="E656" s="8"/>
      <c r="F656" s="12"/>
      <c r="G656" s="238"/>
      <c r="H656" s="8"/>
    </row>
    <row r="657" spans="1:8" ht="15">
      <c r="A657" s="8"/>
      <c r="B657" s="8"/>
      <c r="C657" s="252"/>
      <c r="D657" s="252"/>
      <c r="E657" s="8"/>
      <c r="F657" s="12"/>
      <c r="G657" s="238"/>
      <c r="H657" s="8"/>
    </row>
    <row r="658" spans="1:8" ht="15">
      <c r="A658" s="8"/>
      <c r="B658" s="8"/>
      <c r="C658" s="252"/>
      <c r="D658" s="252"/>
      <c r="E658" s="8"/>
      <c r="F658" s="12"/>
      <c r="G658" s="238"/>
      <c r="H658" s="8"/>
    </row>
    <row r="659" spans="1:8" ht="15">
      <c r="A659" s="8"/>
      <c r="B659" s="8"/>
      <c r="C659" s="252"/>
      <c r="D659" s="252"/>
      <c r="E659" s="8"/>
      <c r="F659" s="12"/>
      <c r="G659" s="238"/>
      <c r="H659" s="8"/>
    </row>
    <row r="660" spans="1:8" ht="15">
      <c r="A660" s="8"/>
      <c r="B660" s="8"/>
      <c r="C660" s="252"/>
      <c r="D660" s="252"/>
      <c r="E660" s="8"/>
      <c r="F660" s="12"/>
      <c r="G660" s="238"/>
      <c r="H660" s="8"/>
    </row>
    <row r="661" spans="1:8" ht="15">
      <c r="A661" s="8"/>
      <c r="B661" s="8"/>
      <c r="C661" s="252"/>
      <c r="D661" s="252"/>
      <c r="E661" s="8"/>
      <c r="F661" s="12"/>
      <c r="G661" s="238"/>
      <c r="H661" s="8"/>
    </row>
    <row r="662" spans="1:8" ht="15">
      <c r="A662" s="8"/>
      <c r="B662" s="8"/>
      <c r="C662" s="252"/>
      <c r="D662" s="252"/>
      <c r="E662" s="8"/>
      <c r="F662" s="12"/>
      <c r="G662" s="238"/>
      <c r="H662" s="8"/>
    </row>
    <row r="663" spans="1:8" ht="15">
      <c r="A663" s="8"/>
      <c r="B663" s="8"/>
      <c r="C663" s="252"/>
      <c r="D663" s="252"/>
      <c r="E663" s="8"/>
      <c r="F663" s="12"/>
      <c r="G663" s="238"/>
      <c r="H663" s="8"/>
    </row>
    <row r="664" spans="1:8" ht="15">
      <c r="A664" s="8"/>
      <c r="B664" s="8"/>
      <c r="C664" s="252"/>
      <c r="D664" s="252"/>
      <c r="E664" s="8"/>
      <c r="F664" s="12"/>
      <c r="G664" s="238"/>
      <c r="H664" s="8"/>
    </row>
    <row r="665" spans="1:8" ht="15">
      <c r="A665" s="8"/>
      <c r="B665" s="8"/>
      <c r="C665" s="252"/>
      <c r="D665" s="252"/>
      <c r="E665" s="8"/>
      <c r="F665" s="12"/>
      <c r="G665" s="238"/>
      <c r="H665" s="8"/>
    </row>
    <row r="666" spans="1:8" ht="15">
      <c r="A666" s="8"/>
      <c r="B666" s="8"/>
      <c r="C666" s="252"/>
      <c r="D666" s="252"/>
      <c r="E666" s="8"/>
      <c r="F666" s="12"/>
      <c r="G666" s="238"/>
      <c r="H666" s="8"/>
    </row>
    <row r="667" spans="1:8" ht="15">
      <c r="A667" s="8"/>
      <c r="B667" s="8"/>
      <c r="C667" s="252"/>
      <c r="D667" s="252"/>
      <c r="E667" s="8"/>
      <c r="F667" s="12"/>
      <c r="G667" s="238"/>
      <c r="H667" s="8"/>
    </row>
    <row r="668" spans="1:8" ht="15">
      <c r="A668" s="8"/>
      <c r="B668" s="8"/>
      <c r="C668" s="252"/>
      <c r="D668" s="252"/>
      <c r="E668" s="8"/>
      <c r="F668" s="12"/>
      <c r="G668" s="238"/>
      <c r="H668" s="8"/>
    </row>
    <row r="669" spans="1:8" ht="15">
      <c r="A669" s="8"/>
      <c r="B669" s="8"/>
      <c r="C669" s="252"/>
      <c r="D669" s="252"/>
      <c r="E669" s="8"/>
      <c r="F669" s="12"/>
      <c r="G669" s="238"/>
      <c r="H669" s="8"/>
    </row>
    <row r="670" spans="1:8" ht="15">
      <c r="A670" s="8"/>
      <c r="B670" s="8"/>
      <c r="C670" s="252"/>
      <c r="D670" s="252"/>
      <c r="E670" s="8"/>
      <c r="F670" s="12"/>
      <c r="G670" s="238"/>
      <c r="H670" s="8"/>
    </row>
    <row r="671" spans="1:8" ht="15">
      <c r="A671" s="8"/>
      <c r="B671" s="8"/>
      <c r="C671" s="252"/>
      <c r="D671" s="252"/>
      <c r="E671" s="8"/>
      <c r="F671" s="12"/>
      <c r="G671" s="238"/>
      <c r="H671" s="8"/>
    </row>
    <row r="672" spans="1:8" ht="15">
      <c r="A672" s="8"/>
      <c r="B672" s="8"/>
      <c r="C672" s="252"/>
      <c r="D672" s="252"/>
      <c r="E672" s="8"/>
      <c r="F672" s="12"/>
      <c r="G672" s="238"/>
      <c r="H672" s="8"/>
    </row>
    <row r="673" spans="1:8" ht="15">
      <c r="A673" s="8"/>
      <c r="B673" s="8"/>
      <c r="C673" s="252"/>
      <c r="D673" s="252"/>
      <c r="E673" s="8"/>
      <c r="F673" s="12"/>
      <c r="G673" s="238"/>
      <c r="H673" s="8"/>
    </row>
    <row r="674" spans="1:8" ht="15">
      <c r="A674" s="8"/>
      <c r="B674" s="8"/>
      <c r="C674" s="252"/>
      <c r="D674" s="252"/>
      <c r="E674" s="8"/>
      <c r="F674" s="12"/>
      <c r="G674" s="238"/>
      <c r="H674" s="8"/>
    </row>
    <row r="675" spans="1:8" ht="15">
      <c r="A675" s="8"/>
      <c r="B675" s="8"/>
      <c r="C675" s="252"/>
      <c r="D675" s="252"/>
      <c r="E675" s="8"/>
      <c r="F675" s="12"/>
      <c r="G675" s="238"/>
      <c r="H675" s="8"/>
    </row>
    <row r="676" spans="1:8" ht="15">
      <c r="A676" s="8"/>
      <c r="B676" s="8"/>
      <c r="C676" s="252"/>
      <c r="D676" s="252"/>
      <c r="E676" s="8"/>
      <c r="F676" s="12"/>
      <c r="G676" s="238"/>
      <c r="H676" s="8"/>
    </row>
    <row r="677" spans="1:8" ht="15">
      <c r="A677" s="8"/>
      <c r="B677" s="8"/>
      <c r="C677" s="252"/>
      <c r="D677" s="252"/>
      <c r="E677" s="8"/>
      <c r="F677" s="12"/>
      <c r="G677" s="238"/>
      <c r="H677" s="8"/>
    </row>
    <row r="678" spans="1:8" ht="15">
      <c r="A678" s="8"/>
      <c r="B678" s="8"/>
      <c r="C678" s="252"/>
      <c r="D678" s="252"/>
      <c r="E678" s="8"/>
      <c r="F678" s="12"/>
      <c r="G678" s="238"/>
      <c r="H678" s="8"/>
    </row>
    <row r="679" spans="1:8" ht="15">
      <c r="A679" s="8"/>
      <c r="B679" s="8"/>
      <c r="C679" s="252"/>
      <c r="D679" s="252"/>
      <c r="E679" s="8"/>
      <c r="F679" s="12"/>
      <c r="G679" s="238"/>
      <c r="H679" s="8"/>
    </row>
    <row r="680" spans="1:8" ht="15">
      <c r="A680" s="8"/>
      <c r="B680" s="8"/>
      <c r="C680" s="252"/>
      <c r="D680" s="252"/>
      <c r="E680" s="8"/>
      <c r="F680" s="12"/>
      <c r="G680" s="238"/>
      <c r="H680" s="8"/>
    </row>
    <row r="681" spans="1:8" ht="15">
      <c r="A681" s="8"/>
      <c r="B681" s="8"/>
      <c r="C681" s="252"/>
      <c r="D681" s="252"/>
      <c r="E681" s="8"/>
      <c r="F681" s="12"/>
      <c r="G681" s="238"/>
      <c r="H681" s="8"/>
    </row>
    <row r="682" spans="1:8" ht="15">
      <c r="A682" s="8"/>
      <c r="B682" s="8"/>
      <c r="C682" s="252"/>
      <c r="D682" s="252"/>
      <c r="E682" s="8"/>
      <c r="F682" s="12"/>
      <c r="G682" s="238"/>
      <c r="H682" s="8"/>
    </row>
    <row r="683" spans="1:8" ht="15">
      <c r="A683" s="8"/>
      <c r="B683" s="8"/>
      <c r="C683" s="252"/>
      <c r="D683" s="252"/>
      <c r="E683" s="8"/>
      <c r="F683" s="12"/>
      <c r="G683" s="238"/>
      <c r="H683" s="8"/>
    </row>
    <row r="684" spans="1:8" ht="15">
      <c r="A684" s="8"/>
      <c r="B684" s="8"/>
      <c r="C684" s="252"/>
      <c r="D684" s="252"/>
      <c r="E684" s="8"/>
      <c r="F684" s="12"/>
      <c r="G684" s="238"/>
      <c r="H684" s="8"/>
    </row>
    <row r="685" spans="1:8" ht="15">
      <c r="A685" s="8"/>
      <c r="B685" s="8"/>
      <c r="C685" s="252"/>
      <c r="D685" s="252"/>
      <c r="E685" s="8"/>
      <c r="F685" s="12"/>
      <c r="G685" s="238"/>
      <c r="H685" s="8"/>
    </row>
    <row r="686" spans="1:8" ht="15">
      <c r="A686" s="8"/>
      <c r="B686" s="8"/>
      <c r="C686" s="252"/>
      <c r="D686" s="252"/>
      <c r="E686" s="8"/>
      <c r="F686" s="12"/>
      <c r="G686" s="238"/>
      <c r="H686" s="8"/>
    </row>
    <row r="687" spans="1:8" ht="15">
      <c r="A687" s="8"/>
      <c r="B687" s="8"/>
      <c r="C687" s="252"/>
      <c r="D687" s="252"/>
      <c r="E687" s="8"/>
      <c r="F687" s="12"/>
      <c r="G687" s="238"/>
      <c r="H687" s="8"/>
    </row>
    <row r="688" spans="1:8" ht="15">
      <c r="A688" s="8"/>
      <c r="B688" s="8"/>
      <c r="C688" s="252"/>
      <c r="D688" s="252"/>
      <c r="E688" s="8"/>
      <c r="F688" s="12"/>
      <c r="G688" s="238"/>
      <c r="H688" s="8"/>
    </row>
    <row r="689" spans="1:8" ht="15">
      <c r="A689" s="8"/>
      <c r="B689" s="8"/>
      <c r="C689" s="252"/>
      <c r="D689" s="252"/>
      <c r="E689" s="8"/>
      <c r="F689" s="12"/>
      <c r="G689" s="238"/>
      <c r="H689" s="8"/>
    </row>
    <row r="690" spans="1:8" ht="15">
      <c r="A690" s="8"/>
      <c r="B690" s="8"/>
      <c r="C690" s="252"/>
      <c r="D690" s="252"/>
      <c r="E690" s="8"/>
      <c r="F690" s="12"/>
      <c r="G690" s="238"/>
      <c r="H690" s="8"/>
    </row>
    <row r="691" spans="1:8" ht="15">
      <c r="A691" s="8"/>
      <c r="B691" s="8"/>
      <c r="C691" s="252"/>
      <c r="D691" s="252"/>
      <c r="E691" s="8"/>
      <c r="F691" s="12"/>
      <c r="G691" s="238"/>
      <c r="H691" s="8"/>
    </row>
    <row r="692" spans="1:8" ht="15">
      <c r="A692" s="8"/>
      <c r="B692" s="8"/>
      <c r="C692" s="252"/>
      <c r="D692" s="252"/>
      <c r="E692" s="8"/>
      <c r="F692" s="12"/>
      <c r="G692" s="238"/>
      <c r="H692" s="8"/>
    </row>
    <row r="693" spans="1:8" ht="15">
      <c r="A693" s="8"/>
      <c r="B693" s="8"/>
      <c r="C693" s="252"/>
      <c r="D693" s="252"/>
      <c r="E693" s="8"/>
      <c r="F693" s="12"/>
      <c r="G693" s="238"/>
      <c r="H693" s="8"/>
    </row>
    <row r="694" spans="1:8" ht="15">
      <c r="A694" s="8"/>
      <c r="B694" s="8"/>
      <c r="C694" s="252"/>
      <c r="D694" s="252"/>
      <c r="E694" s="8"/>
      <c r="F694" s="12"/>
      <c r="G694" s="238"/>
      <c r="H694" s="8"/>
    </row>
    <row r="695" spans="1:8" ht="15">
      <c r="A695" s="8"/>
      <c r="B695" s="8"/>
      <c r="C695" s="252"/>
      <c r="D695" s="252"/>
      <c r="E695" s="8"/>
      <c r="F695" s="12"/>
      <c r="G695" s="238"/>
      <c r="H695" s="8"/>
    </row>
    <row r="696" spans="1:8" ht="15">
      <c r="A696" s="8"/>
      <c r="B696" s="8"/>
      <c r="C696" s="252"/>
      <c r="D696" s="252"/>
      <c r="E696" s="8"/>
      <c r="F696" s="12"/>
      <c r="G696" s="238"/>
      <c r="H696" s="8"/>
    </row>
    <row r="697" spans="1:8" ht="15">
      <c r="A697" s="8"/>
      <c r="B697" s="8"/>
      <c r="C697" s="252"/>
      <c r="D697" s="252"/>
      <c r="E697" s="8"/>
      <c r="F697" s="12"/>
      <c r="G697" s="238"/>
      <c r="H697" s="8"/>
    </row>
    <row r="698" spans="1:8" ht="15">
      <c r="A698" s="8"/>
      <c r="B698" s="8"/>
      <c r="C698" s="252"/>
      <c r="D698" s="252"/>
      <c r="E698" s="8"/>
      <c r="F698" s="12"/>
      <c r="G698" s="238"/>
      <c r="H698" s="8"/>
    </row>
    <row r="699" spans="1:8" ht="15">
      <c r="A699" s="8"/>
      <c r="B699" s="8"/>
      <c r="C699" s="252"/>
      <c r="D699" s="252"/>
      <c r="E699" s="8"/>
      <c r="F699" s="12"/>
      <c r="G699" s="238"/>
      <c r="H699" s="8"/>
    </row>
    <row r="700" spans="1:8" ht="15">
      <c r="A700" s="8"/>
      <c r="B700" s="8"/>
      <c r="C700" s="252"/>
      <c r="D700" s="252"/>
      <c r="E700" s="8"/>
      <c r="F700" s="12"/>
      <c r="G700" s="238"/>
      <c r="H700" s="8"/>
    </row>
    <row r="701" spans="1:8" ht="15">
      <c r="A701" s="8"/>
      <c r="B701" s="8"/>
      <c r="C701" s="252"/>
      <c r="D701" s="252"/>
      <c r="E701" s="8"/>
      <c r="F701" s="12"/>
      <c r="G701" s="238"/>
      <c r="H701" s="8"/>
    </row>
    <row r="702" spans="1:8" ht="15">
      <c r="A702" s="8"/>
      <c r="B702" s="8"/>
      <c r="C702" s="252"/>
      <c r="D702" s="252"/>
      <c r="E702" s="8"/>
      <c r="F702" s="12"/>
      <c r="G702" s="238"/>
      <c r="H702" s="8"/>
    </row>
    <row r="703" spans="1:8" ht="15">
      <c r="A703" s="8"/>
      <c r="B703" s="8"/>
      <c r="C703" s="252"/>
      <c r="D703" s="252"/>
      <c r="E703" s="8"/>
      <c r="F703" s="12"/>
      <c r="G703" s="238"/>
      <c r="H703" s="8"/>
    </row>
    <row r="704" spans="1:8" ht="15">
      <c r="A704" s="8"/>
      <c r="B704" s="8"/>
      <c r="C704" s="252"/>
      <c r="D704" s="252"/>
      <c r="E704" s="8"/>
      <c r="F704" s="12"/>
      <c r="G704" s="238"/>
      <c r="H704" s="8"/>
    </row>
    <row r="705" spans="1:8" ht="15">
      <c r="A705" s="8"/>
      <c r="B705" s="8"/>
      <c r="C705" s="252"/>
      <c r="D705" s="252"/>
      <c r="E705" s="8"/>
      <c r="F705" s="12"/>
      <c r="G705" s="238"/>
      <c r="H705" s="8"/>
    </row>
    <row r="706" spans="1:8" ht="15">
      <c r="A706" s="8"/>
      <c r="B706" s="8"/>
      <c r="C706" s="252"/>
      <c r="D706" s="252"/>
      <c r="E706" s="8"/>
      <c r="F706" s="12"/>
      <c r="G706" s="238"/>
      <c r="H706" s="8"/>
    </row>
    <row r="707" spans="1:8" ht="15">
      <c r="A707" s="8"/>
      <c r="B707" s="8"/>
      <c r="C707" s="252"/>
      <c r="D707" s="252"/>
      <c r="E707" s="8"/>
      <c r="F707" s="12"/>
      <c r="G707" s="238"/>
      <c r="H707" s="8"/>
    </row>
    <row r="708" spans="1:8" ht="15">
      <c r="A708" s="8"/>
      <c r="B708" s="8"/>
      <c r="C708" s="252"/>
      <c r="D708" s="252"/>
      <c r="E708" s="8"/>
      <c r="F708" s="12"/>
      <c r="G708" s="238"/>
      <c r="H708" s="8"/>
    </row>
    <row r="709" spans="1:8" ht="15">
      <c r="A709" s="8"/>
      <c r="B709" s="8"/>
      <c r="C709" s="252"/>
      <c r="D709" s="252"/>
      <c r="E709" s="8"/>
      <c r="F709" s="12"/>
      <c r="G709" s="238"/>
      <c r="H709" s="8"/>
    </row>
    <row r="710" spans="1:8" ht="15">
      <c r="A710" s="8"/>
      <c r="B710" s="8"/>
      <c r="C710" s="252"/>
      <c r="D710" s="252"/>
      <c r="E710" s="8"/>
      <c r="F710" s="12"/>
      <c r="G710" s="238"/>
      <c r="H710" s="8"/>
    </row>
    <row r="711" spans="1:8" ht="15">
      <c r="A711" s="8"/>
      <c r="B711" s="8"/>
      <c r="C711" s="252"/>
      <c r="D711" s="252"/>
      <c r="E711" s="8"/>
      <c r="F711" s="12"/>
      <c r="G711" s="238"/>
      <c r="H711" s="8"/>
    </row>
    <row r="712" spans="1:8" ht="15">
      <c r="A712" s="8"/>
      <c r="B712" s="8"/>
      <c r="C712" s="252"/>
      <c r="D712" s="252"/>
      <c r="E712" s="8"/>
      <c r="F712" s="12"/>
      <c r="G712" s="238"/>
      <c r="H712" s="8"/>
    </row>
    <row r="713" spans="1:8" ht="15">
      <c r="A713" s="8"/>
      <c r="B713" s="8"/>
      <c r="C713" s="252"/>
      <c r="D713" s="252"/>
      <c r="E713" s="8"/>
      <c r="F713" s="12"/>
      <c r="G713" s="238"/>
      <c r="H713" s="8"/>
    </row>
    <row r="714" spans="1:8" ht="15">
      <c r="A714" s="8"/>
      <c r="B714" s="8"/>
      <c r="C714" s="252"/>
      <c r="D714" s="252"/>
      <c r="E714" s="8"/>
      <c r="F714" s="12"/>
      <c r="G714" s="238"/>
      <c r="H714" s="8"/>
    </row>
    <row r="715" spans="1:8" ht="15">
      <c r="A715" s="8"/>
      <c r="B715" s="8"/>
      <c r="C715" s="252"/>
      <c r="D715" s="252"/>
      <c r="E715" s="8"/>
      <c r="F715" s="12"/>
      <c r="G715" s="238"/>
      <c r="H715" s="8"/>
    </row>
    <row r="716" spans="1:8" ht="15">
      <c r="A716" s="8"/>
      <c r="B716" s="8"/>
      <c r="C716" s="252"/>
      <c r="D716" s="252"/>
      <c r="E716" s="8"/>
      <c r="F716" s="12"/>
      <c r="G716" s="238"/>
      <c r="H716" s="8"/>
    </row>
    <row r="717" spans="1:8" ht="15">
      <c r="A717" s="8"/>
      <c r="B717" s="8"/>
      <c r="C717" s="252"/>
      <c r="D717" s="252"/>
      <c r="E717" s="8"/>
      <c r="F717" s="12"/>
      <c r="G717" s="238"/>
      <c r="H717" s="8"/>
    </row>
    <row r="718" spans="1:8" ht="15">
      <c r="A718" s="8"/>
      <c r="B718" s="8"/>
      <c r="C718" s="252"/>
      <c r="D718" s="252"/>
      <c r="E718" s="8"/>
      <c r="F718" s="12"/>
      <c r="G718" s="238"/>
      <c r="H718" s="8"/>
    </row>
    <row r="719" spans="1:8" ht="15">
      <c r="A719" s="8"/>
      <c r="B719" s="8"/>
      <c r="C719" s="252"/>
      <c r="D719" s="252"/>
      <c r="E719" s="8"/>
      <c r="F719" s="12"/>
      <c r="G719" s="238"/>
      <c r="H719" s="8"/>
    </row>
    <row r="720" spans="1:8" ht="15">
      <c r="A720" s="8"/>
      <c r="B720" s="8"/>
      <c r="C720" s="252"/>
      <c r="D720" s="252"/>
      <c r="E720" s="8"/>
      <c r="F720" s="12"/>
      <c r="G720" s="238"/>
      <c r="H720" s="8"/>
    </row>
    <row r="721" spans="1:8" ht="15">
      <c r="A721" s="8"/>
      <c r="B721" s="8"/>
      <c r="C721" s="252"/>
      <c r="D721" s="252"/>
      <c r="E721" s="8"/>
      <c r="F721" s="12"/>
      <c r="G721" s="238"/>
      <c r="H721" s="8"/>
    </row>
    <row r="722" spans="1:8" ht="15">
      <c r="A722" s="8"/>
      <c r="B722" s="8"/>
      <c r="C722" s="252"/>
      <c r="D722" s="252"/>
      <c r="E722" s="8"/>
      <c r="F722" s="12"/>
      <c r="G722" s="238"/>
      <c r="H722" s="8"/>
    </row>
    <row r="723" spans="1:8" ht="15">
      <c r="A723" s="8"/>
      <c r="B723" s="8"/>
      <c r="C723" s="252"/>
      <c r="D723" s="252"/>
      <c r="E723" s="8"/>
      <c r="F723" s="12"/>
      <c r="G723" s="238"/>
      <c r="H723" s="8"/>
    </row>
    <row r="724" spans="1:8" ht="15">
      <c r="A724" s="8"/>
      <c r="B724" s="8"/>
      <c r="C724" s="252"/>
      <c r="D724" s="252"/>
      <c r="E724" s="8"/>
      <c r="F724" s="12"/>
      <c r="G724" s="238"/>
      <c r="H724" s="8"/>
    </row>
    <row r="725" spans="1:8" ht="15">
      <c r="A725" s="8"/>
      <c r="B725" s="8"/>
      <c r="C725" s="252"/>
      <c r="D725" s="252"/>
      <c r="E725" s="8"/>
      <c r="F725" s="12"/>
      <c r="G725" s="238"/>
      <c r="H725" s="8"/>
    </row>
    <row r="726" spans="1:8" ht="15">
      <c r="A726" s="8"/>
      <c r="B726" s="8"/>
      <c r="C726" s="252"/>
      <c r="D726" s="252"/>
      <c r="E726" s="8"/>
      <c r="F726" s="12"/>
      <c r="G726" s="238"/>
      <c r="H726" s="8"/>
    </row>
    <row r="727" spans="1:8" ht="15">
      <c r="A727" s="8"/>
      <c r="B727" s="8"/>
      <c r="C727" s="252"/>
      <c r="D727" s="252"/>
      <c r="E727" s="8"/>
      <c r="F727" s="12"/>
      <c r="G727" s="238"/>
      <c r="H727" s="8"/>
    </row>
    <row r="728" spans="1:8" ht="15">
      <c r="A728" s="8"/>
      <c r="B728" s="8"/>
      <c r="C728" s="252"/>
      <c r="D728" s="252"/>
      <c r="E728" s="8"/>
      <c r="F728" s="12"/>
      <c r="G728" s="238"/>
      <c r="H728" s="8"/>
    </row>
    <row r="729" spans="1:8" ht="15">
      <c r="A729" s="8"/>
      <c r="B729" s="8"/>
      <c r="C729" s="252"/>
      <c r="D729" s="252"/>
      <c r="E729" s="8"/>
      <c r="F729" s="12"/>
      <c r="G729" s="238"/>
      <c r="H729" s="8"/>
    </row>
    <row r="730" spans="1:8" ht="15">
      <c r="A730" s="8"/>
      <c r="B730" s="8"/>
      <c r="C730" s="252"/>
      <c r="D730" s="252"/>
      <c r="E730" s="8"/>
      <c r="F730" s="12"/>
      <c r="G730" s="238"/>
      <c r="H730" s="8"/>
    </row>
    <row r="731" spans="1:8" ht="15">
      <c r="A731" s="8"/>
      <c r="B731" s="8"/>
      <c r="C731" s="252"/>
      <c r="D731" s="252"/>
      <c r="E731" s="8"/>
      <c r="F731" s="12"/>
      <c r="G731" s="238"/>
      <c r="H731" s="8"/>
    </row>
    <row r="732" spans="1:8" ht="15">
      <c r="A732" s="8"/>
      <c r="B732" s="8"/>
      <c r="C732" s="252"/>
      <c r="D732" s="252"/>
      <c r="E732" s="8"/>
      <c r="F732" s="12"/>
      <c r="G732" s="238"/>
      <c r="H732" s="8"/>
    </row>
    <row r="733" spans="1:8" ht="15">
      <c r="A733" s="8"/>
      <c r="B733" s="8"/>
      <c r="C733" s="252"/>
      <c r="D733" s="252"/>
      <c r="E733" s="8"/>
      <c r="F733" s="12"/>
      <c r="G733" s="238"/>
      <c r="H733" s="8"/>
    </row>
    <row r="734" spans="1:8" ht="15">
      <c r="A734" s="8"/>
      <c r="B734" s="8"/>
      <c r="C734" s="252"/>
      <c r="D734" s="252"/>
      <c r="E734" s="8"/>
      <c r="F734" s="12"/>
      <c r="G734" s="238"/>
      <c r="H734" s="8"/>
    </row>
    <row r="735" spans="1:8" ht="15">
      <c r="A735" s="8"/>
      <c r="B735" s="8"/>
      <c r="C735" s="252"/>
      <c r="D735" s="252"/>
      <c r="E735" s="8"/>
      <c r="F735" s="12"/>
      <c r="G735" s="238"/>
      <c r="H735" s="8"/>
    </row>
    <row r="736" spans="1:8" ht="15">
      <c r="A736" s="8"/>
      <c r="B736" s="8"/>
      <c r="C736" s="252"/>
      <c r="D736" s="252"/>
      <c r="E736" s="8"/>
      <c r="F736" s="12"/>
      <c r="G736" s="238"/>
      <c r="H736" s="8"/>
    </row>
    <row r="737" spans="1:8" ht="15">
      <c r="A737" s="8"/>
      <c r="B737" s="8"/>
      <c r="C737" s="252"/>
      <c r="D737" s="252"/>
      <c r="E737" s="8"/>
      <c r="F737" s="12"/>
      <c r="G737" s="238"/>
      <c r="H737" s="8"/>
    </row>
    <row r="738" spans="1:8" ht="15">
      <c r="A738" s="8"/>
      <c r="B738" s="8"/>
      <c r="C738" s="252"/>
      <c r="D738" s="252"/>
      <c r="E738" s="8"/>
      <c r="F738" s="12"/>
      <c r="G738" s="238"/>
      <c r="H738" s="8"/>
    </row>
    <row r="739" spans="1:8" ht="15">
      <c r="A739" s="8"/>
      <c r="B739" s="8"/>
      <c r="C739" s="252"/>
      <c r="D739" s="252"/>
      <c r="E739" s="8"/>
      <c r="F739" s="12"/>
      <c r="G739" s="238"/>
      <c r="H739" s="8"/>
    </row>
    <row r="740" spans="1:8" ht="15">
      <c r="A740" s="8"/>
      <c r="B740" s="8"/>
      <c r="C740" s="252"/>
      <c r="D740" s="252"/>
      <c r="E740" s="8"/>
      <c r="F740" s="12"/>
      <c r="G740" s="238"/>
      <c r="H740" s="8"/>
    </row>
    <row r="741" spans="1:8" ht="15">
      <c r="A741" s="8"/>
      <c r="B741" s="8"/>
      <c r="C741" s="252"/>
      <c r="D741" s="252"/>
      <c r="E741" s="8"/>
      <c r="F741" s="12"/>
      <c r="G741" s="238"/>
      <c r="H741" s="8"/>
    </row>
    <row r="742" spans="1:8" ht="15">
      <c r="A742" s="8"/>
      <c r="B742" s="8"/>
      <c r="C742" s="252"/>
      <c r="D742" s="252"/>
      <c r="E742" s="8"/>
      <c r="F742" s="12"/>
      <c r="G742" s="238"/>
      <c r="H742" s="8"/>
    </row>
    <row r="743" spans="1:8" ht="15">
      <c r="A743" s="8"/>
      <c r="B743" s="8"/>
      <c r="C743" s="252"/>
      <c r="D743" s="252"/>
      <c r="E743" s="8"/>
      <c r="F743" s="12"/>
      <c r="G743" s="238"/>
      <c r="H743" s="8"/>
    </row>
    <row r="744" spans="1:8" ht="15">
      <c r="A744" s="8"/>
      <c r="B744" s="8"/>
      <c r="C744" s="252"/>
      <c r="D744" s="252"/>
      <c r="E744" s="8"/>
      <c r="F744" s="12"/>
      <c r="G744" s="238"/>
      <c r="H744" s="8"/>
    </row>
    <row r="745" spans="1:8" ht="15">
      <c r="A745" s="8"/>
      <c r="B745" s="8"/>
      <c r="C745" s="252"/>
      <c r="D745" s="252"/>
      <c r="E745" s="8"/>
      <c r="F745" s="12"/>
      <c r="G745" s="238"/>
      <c r="H745" s="8"/>
    </row>
    <row r="746" spans="1:8" ht="15">
      <c r="A746" s="8"/>
      <c r="B746" s="8"/>
      <c r="C746" s="252"/>
      <c r="D746" s="252"/>
      <c r="E746" s="8"/>
      <c r="F746" s="12"/>
      <c r="G746" s="238"/>
      <c r="H746" s="8"/>
    </row>
    <row r="747" spans="1:8" ht="15">
      <c r="A747" s="8"/>
      <c r="B747" s="8"/>
      <c r="C747" s="252"/>
      <c r="D747" s="252"/>
      <c r="E747" s="8"/>
      <c r="F747" s="12"/>
      <c r="G747" s="238"/>
      <c r="H747" s="8"/>
    </row>
    <row r="748" spans="1:8" ht="15">
      <c r="A748" s="8"/>
      <c r="B748" s="8"/>
      <c r="C748" s="252"/>
      <c r="D748" s="252"/>
      <c r="E748" s="8"/>
      <c r="F748" s="12"/>
      <c r="G748" s="238"/>
      <c r="H748" s="8"/>
    </row>
    <row r="749" spans="1:8" ht="15">
      <c r="A749" s="8"/>
      <c r="B749" s="8"/>
      <c r="C749" s="252"/>
      <c r="D749" s="252"/>
      <c r="E749" s="8"/>
      <c r="F749" s="12"/>
      <c r="G749" s="238"/>
      <c r="H749" s="8"/>
    </row>
    <row r="750" spans="1:8" ht="15">
      <c r="A750" s="8"/>
      <c r="B750" s="8"/>
      <c r="C750" s="252"/>
      <c r="D750" s="252"/>
      <c r="E750" s="8"/>
      <c r="F750" s="12"/>
      <c r="G750" s="238"/>
      <c r="H750" s="8"/>
    </row>
    <row r="751" spans="1:8" ht="15">
      <c r="A751" s="8"/>
      <c r="B751" s="8"/>
      <c r="C751" s="252"/>
      <c r="D751" s="252"/>
      <c r="E751" s="8"/>
      <c r="F751" s="12"/>
      <c r="G751" s="238"/>
      <c r="H751" s="8"/>
    </row>
    <row r="752" spans="1:8" ht="15">
      <c r="A752" s="8"/>
      <c r="B752" s="8"/>
      <c r="C752" s="252"/>
      <c r="D752" s="252"/>
      <c r="E752" s="8"/>
      <c r="F752" s="12"/>
      <c r="G752" s="238"/>
      <c r="H752" s="8"/>
    </row>
    <row r="753" spans="1:8" ht="15">
      <c r="A753" s="8"/>
      <c r="B753" s="8"/>
      <c r="C753" s="252"/>
      <c r="D753" s="252"/>
      <c r="E753" s="8"/>
      <c r="F753" s="12"/>
      <c r="G753" s="238"/>
      <c r="H753" s="8"/>
    </row>
    <row r="754" spans="1:8" ht="15">
      <c r="A754" s="8"/>
      <c r="B754" s="8"/>
      <c r="C754" s="252"/>
      <c r="D754" s="252"/>
      <c r="E754" s="8"/>
      <c r="F754" s="12"/>
      <c r="G754" s="238"/>
      <c r="H754" s="8"/>
    </row>
    <row r="755" spans="1:8" ht="15">
      <c r="A755" s="8"/>
      <c r="B755" s="8"/>
      <c r="C755" s="252"/>
      <c r="D755" s="252"/>
      <c r="E755" s="8"/>
      <c r="F755" s="12"/>
      <c r="G755" s="238"/>
      <c r="H755" s="8"/>
    </row>
    <row r="756" spans="1:8" ht="15">
      <c r="A756" s="8"/>
      <c r="B756" s="8"/>
      <c r="C756" s="252"/>
      <c r="D756" s="252"/>
      <c r="E756" s="8"/>
      <c r="F756" s="12"/>
      <c r="G756" s="238"/>
      <c r="H756" s="8"/>
    </row>
    <row r="757" spans="1:8" ht="15">
      <c r="A757" s="8"/>
      <c r="B757" s="8"/>
      <c r="C757" s="252"/>
      <c r="D757" s="252"/>
      <c r="E757" s="8"/>
      <c r="F757" s="12"/>
      <c r="G757" s="238"/>
      <c r="H757" s="8"/>
    </row>
    <row r="758" spans="1:8" ht="15">
      <c r="A758" s="8"/>
      <c r="B758" s="8"/>
      <c r="C758" s="252"/>
      <c r="D758" s="252"/>
      <c r="E758" s="8"/>
      <c r="F758" s="12"/>
      <c r="G758" s="238"/>
      <c r="H758" s="8"/>
    </row>
    <row r="759" spans="1:8" ht="15">
      <c r="A759" s="8"/>
      <c r="B759" s="8"/>
      <c r="C759" s="252"/>
      <c r="D759" s="252"/>
      <c r="E759" s="8"/>
      <c r="F759" s="12"/>
      <c r="G759" s="238"/>
      <c r="H759" s="8"/>
    </row>
    <row r="760" spans="1:8" ht="15">
      <c r="A760" s="8"/>
      <c r="B760" s="8"/>
      <c r="C760" s="252"/>
      <c r="D760" s="252"/>
      <c r="E760" s="8"/>
      <c r="F760" s="12"/>
      <c r="G760" s="238"/>
      <c r="H760" s="8"/>
    </row>
    <row r="761" spans="1:8" ht="15">
      <c r="A761" s="8"/>
      <c r="B761" s="8"/>
      <c r="C761" s="252"/>
      <c r="D761" s="252"/>
      <c r="E761" s="8"/>
      <c r="F761" s="12"/>
      <c r="G761" s="238"/>
      <c r="H761" s="8"/>
    </row>
    <row r="762" spans="1:8" ht="15">
      <c r="A762" s="8"/>
      <c r="B762" s="8"/>
      <c r="C762" s="252"/>
      <c r="D762" s="252"/>
      <c r="E762" s="8"/>
      <c r="F762" s="12"/>
      <c r="G762" s="238"/>
      <c r="H762" s="8"/>
    </row>
    <row r="763" spans="1:8" ht="15">
      <c r="A763" s="8"/>
      <c r="B763" s="8"/>
      <c r="C763" s="252"/>
      <c r="D763" s="252"/>
      <c r="E763" s="8"/>
      <c r="F763" s="12"/>
      <c r="G763" s="238"/>
      <c r="H763" s="8"/>
    </row>
    <row r="764" spans="1:8" ht="15">
      <c r="A764" s="8"/>
      <c r="B764" s="8"/>
      <c r="C764" s="252"/>
      <c r="D764" s="252"/>
      <c r="E764" s="8"/>
      <c r="F764" s="12"/>
      <c r="G764" s="238"/>
      <c r="H764" s="8"/>
    </row>
    <row r="765" spans="1:8" ht="15">
      <c r="A765" s="8"/>
      <c r="B765" s="8"/>
      <c r="C765" s="252"/>
      <c r="D765" s="252"/>
      <c r="E765" s="8"/>
      <c r="F765" s="12"/>
      <c r="G765" s="238"/>
      <c r="H765" s="8"/>
    </row>
    <row r="766" spans="1:8" ht="15">
      <c r="A766" s="8"/>
      <c r="B766" s="8"/>
      <c r="C766" s="252"/>
      <c r="D766" s="252"/>
      <c r="E766" s="8"/>
      <c r="F766" s="12"/>
      <c r="G766" s="238"/>
      <c r="H766" s="8"/>
    </row>
    <row r="767" spans="1:8" ht="15">
      <c r="A767" s="8"/>
      <c r="B767" s="8"/>
      <c r="C767" s="252"/>
      <c r="D767" s="252"/>
      <c r="E767" s="8"/>
      <c r="F767" s="12"/>
      <c r="G767" s="238"/>
      <c r="H767" s="8"/>
    </row>
    <row r="768" spans="1:8" ht="15">
      <c r="A768" s="8"/>
      <c r="B768" s="8"/>
      <c r="C768" s="252"/>
      <c r="D768" s="252"/>
      <c r="E768" s="8"/>
      <c r="F768" s="12"/>
      <c r="G768" s="238"/>
      <c r="H768" s="8"/>
    </row>
    <row r="769" spans="1:8" ht="15">
      <c r="A769" s="8"/>
      <c r="B769" s="8"/>
      <c r="C769" s="252"/>
      <c r="D769" s="252"/>
      <c r="E769" s="8"/>
      <c r="F769" s="12"/>
      <c r="G769" s="238"/>
      <c r="H769" s="8"/>
    </row>
    <row r="770" spans="1:8" ht="15">
      <c r="A770" s="8"/>
      <c r="B770" s="8"/>
      <c r="C770" s="252"/>
      <c r="D770" s="252"/>
      <c r="E770" s="8"/>
      <c r="F770" s="12"/>
      <c r="G770" s="238"/>
      <c r="H770" s="8"/>
    </row>
    <row r="771" spans="1:8" ht="15">
      <c r="A771" s="8"/>
      <c r="B771" s="8"/>
      <c r="C771" s="252"/>
      <c r="D771" s="252"/>
      <c r="E771" s="8"/>
      <c r="F771" s="12"/>
      <c r="G771" s="238"/>
      <c r="H771" s="8"/>
    </row>
    <row r="772" spans="1:8" ht="15">
      <c r="A772" s="8"/>
      <c r="B772" s="8"/>
      <c r="C772" s="252"/>
      <c r="D772" s="252"/>
      <c r="E772" s="8"/>
      <c r="F772" s="12"/>
      <c r="G772" s="238"/>
      <c r="H772" s="8"/>
    </row>
    <row r="773" spans="1:8" ht="15">
      <c r="A773" s="8"/>
      <c r="B773" s="8"/>
      <c r="C773" s="252"/>
      <c r="D773" s="252"/>
      <c r="E773" s="8"/>
      <c r="F773" s="12"/>
      <c r="G773" s="238"/>
      <c r="H773" s="8"/>
    </row>
    <row r="774" spans="1:8" ht="15">
      <c r="A774" s="8"/>
      <c r="B774" s="8"/>
      <c r="C774" s="252"/>
      <c r="D774" s="252"/>
      <c r="E774" s="8"/>
      <c r="F774" s="12"/>
      <c r="G774" s="238"/>
      <c r="H774" s="8"/>
    </row>
    <row r="775" spans="1:8" ht="15">
      <c r="A775" s="8"/>
      <c r="B775" s="8"/>
      <c r="C775" s="252"/>
      <c r="D775" s="252"/>
      <c r="E775" s="8"/>
      <c r="F775" s="12"/>
      <c r="G775" s="238"/>
      <c r="H775" s="8"/>
    </row>
    <row r="776" spans="1:8" ht="15">
      <c r="A776" s="8"/>
      <c r="B776" s="8"/>
      <c r="C776" s="252"/>
      <c r="D776" s="252"/>
      <c r="E776" s="8"/>
      <c r="F776" s="12"/>
      <c r="G776" s="238"/>
      <c r="H776" s="8"/>
    </row>
    <row r="777" spans="1:8" ht="15">
      <c r="A777" s="8"/>
      <c r="B777" s="8"/>
      <c r="C777" s="252"/>
      <c r="D777" s="252"/>
      <c r="E777" s="8"/>
      <c r="F777" s="12"/>
      <c r="G777" s="238"/>
      <c r="H777" s="8"/>
    </row>
    <row r="778" spans="1:8" ht="15">
      <c r="A778" s="8"/>
      <c r="B778" s="8"/>
      <c r="C778" s="252"/>
      <c r="D778" s="252"/>
      <c r="E778" s="8"/>
      <c r="F778" s="12"/>
      <c r="G778" s="238"/>
      <c r="H778" s="8"/>
    </row>
    <row r="779" spans="1:8" ht="15">
      <c r="A779" s="8"/>
      <c r="B779" s="8"/>
      <c r="C779" s="252"/>
      <c r="D779" s="252"/>
      <c r="E779" s="8"/>
      <c r="F779" s="12"/>
      <c r="G779" s="238"/>
      <c r="H779" s="8"/>
    </row>
    <row r="780" spans="1:8" ht="15">
      <c r="A780" s="8"/>
      <c r="B780" s="8"/>
      <c r="C780" s="252"/>
      <c r="D780" s="252"/>
      <c r="E780" s="8"/>
      <c r="F780" s="12"/>
      <c r="G780" s="238"/>
      <c r="H780" s="8"/>
    </row>
    <row r="781" spans="1:8" ht="15">
      <c r="A781" s="8"/>
      <c r="B781" s="8"/>
      <c r="C781" s="252"/>
      <c r="D781" s="252"/>
      <c r="E781" s="8"/>
      <c r="F781" s="12"/>
      <c r="G781" s="238"/>
      <c r="H781" s="8"/>
    </row>
    <row r="782" spans="1:8" ht="15">
      <c r="A782" s="8"/>
      <c r="B782" s="8"/>
      <c r="C782" s="252"/>
      <c r="D782" s="252"/>
      <c r="E782" s="8"/>
      <c r="F782" s="12"/>
      <c r="G782" s="238"/>
      <c r="H782" s="8"/>
    </row>
    <row r="783" spans="1:8" ht="15">
      <c r="A783" s="8"/>
      <c r="B783" s="8"/>
      <c r="C783" s="252"/>
      <c r="D783" s="252"/>
      <c r="E783" s="8"/>
      <c r="F783" s="12"/>
      <c r="G783" s="238"/>
      <c r="H783" s="8"/>
    </row>
    <row r="784" spans="1:8" ht="15">
      <c r="A784" s="8"/>
      <c r="B784" s="8"/>
      <c r="C784" s="252"/>
      <c r="D784" s="252"/>
      <c r="E784" s="8"/>
      <c r="F784" s="12"/>
      <c r="G784" s="238"/>
      <c r="H784" s="8"/>
    </row>
    <row r="785" spans="1:8" ht="15">
      <c r="A785" s="8"/>
      <c r="B785" s="8"/>
      <c r="C785" s="252"/>
      <c r="D785" s="252"/>
      <c r="E785" s="8"/>
      <c r="F785" s="12"/>
      <c r="G785" s="238"/>
      <c r="H785" s="8"/>
    </row>
    <row r="786" spans="1:8" ht="15">
      <c r="A786" s="8"/>
      <c r="B786" s="8"/>
      <c r="C786" s="252"/>
      <c r="D786" s="252"/>
      <c r="E786" s="8"/>
      <c r="F786" s="12"/>
      <c r="G786" s="238"/>
      <c r="H786" s="8"/>
    </row>
    <row r="787" spans="1:8" ht="15">
      <c r="A787" s="8"/>
      <c r="B787" s="8"/>
      <c r="C787" s="252"/>
      <c r="D787" s="252"/>
      <c r="E787" s="8"/>
      <c r="F787" s="12"/>
      <c r="G787" s="238"/>
      <c r="H787" s="8"/>
    </row>
    <row r="788" spans="1:8" ht="15">
      <c r="A788" s="8"/>
      <c r="B788" s="8"/>
      <c r="C788" s="252"/>
      <c r="D788" s="252"/>
      <c r="E788" s="8"/>
      <c r="F788" s="12"/>
      <c r="G788" s="238"/>
      <c r="H788" s="8"/>
    </row>
    <row r="789" spans="1:8" ht="15">
      <c r="A789" s="8"/>
      <c r="B789" s="8"/>
      <c r="C789" s="252"/>
      <c r="D789" s="252"/>
      <c r="E789" s="8"/>
      <c r="F789" s="12"/>
      <c r="G789" s="238"/>
      <c r="H789" s="8"/>
    </row>
    <row r="790" spans="1:8" ht="15">
      <c r="A790" s="8"/>
      <c r="B790" s="8"/>
      <c r="C790" s="252"/>
      <c r="D790" s="252"/>
      <c r="E790" s="8"/>
      <c r="F790" s="12"/>
      <c r="G790" s="238"/>
      <c r="H790" s="8"/>
    </row>
    <row r="791" spans="1:8" ht="15">
      <c r="A791" s="8"/>
      <c r="B791" s="8"/>
      <c r="C791" s="252"/>
      <c r="D791" s="252"/>
      <c r="E791" s="8"/>
      <c r="F791" s="12"/>
      <c r="G791" s="238"/>
      <c r="H791" s="8"/>
    </row>
    <row r="792" spans="1:8" ht="15">
      <c r="A792" s="8"/>
      <c r="B792" s="8"/>
      <c r="C792" s="252"/>
      <c r="D792" s="252"/>
      <c r="E792" s="8"/>
      <c r="F792" s="12"/>
      <c r="G792" s="238"/>
      <c r="H792" s="8"/>
    </row>
    <row r="793" spans="1:8" ht="15">
      <c r="A793" s="8"/>
      <c r="B793" s="8"/>
      <c r="C793" s="252"/>
      <c r="D793" s="252"/>
      <c r="E793" s="8"/>
      <c r="F793" s="12"/>
      <c r="G793" s="238"/>
      <c r="H793" s="8"/>
    </row>
    <row r="794" spans="1:8" ht="15">
      <c r="A794" s="8"/>
      <c r="B794" s="8"/>
      <c r="C794" s="252"/>
      <c r="D794" s="252"/>
      <c r="E794" s="8"/>
      <c r="F794" s="12"/>
      <c r="G794" s="238"/>
      <c r="H794" s="8"/>
    </row>
    <row r="795" spans="1:8" ht="15">
      <c r="A795" s="8"/>
      <c r="B795" s="8"/>
      <c r="C795" s="252"/>
      <c r="D795" s="252"/>
      <c r="E795" s="8"/>
      <c r="F795" s="12"/>
      <c r="G795" s="238"/>
      <c r="H795" s="8"/>
    </row>
    <row r="796" spans="1:8" ht="15">
      <c r="A796" s="8"/>
      <c r="B796" s="8"/>
      <c r="C796" s="252"/>
      <c r="D796" s="252"/>
      <c r="E796" s="8"/>
      <c r="F796" s="12"/>
      <c r="G796" s="238"/>
      <c r="H796" s="8"/>
    </row>
    <row r="797" spans="1:8" ht="15">
      <c r="A797" s="8"/>
      <c r="B797" s="8"/>
      <c r="C797" s="252"/>
      <c r="D797" s="252"/>
      <c r="E797" s="8"/>
      <c r="F797" s="12"/>
      <c r="G797" s="238"/>
      <c r="H797" s="8"/>
    </row>
    <row r="798" spans="1:8" ht="15">
      <c r="A798" s="8"/>
      <c r="B798" s="8"/>
      <c r="C798" s="252"/>
      <c r="D798" s="252"/>
      <c r="E798" s="8"/>
      <c r="F798" s="12"/>
      <c r="G798" s="238"/>
      <c r="H798" s="8"/>
    </row>
    <row r="799" spans="1:8" ht="15">
      <c r="A799" s="8"/>
      <c r="B799" s="8"/>
      <c r="C799" s="252"/>
      <c r="D799" s="252"/>
      <c r="E799" s="8"/>
      <c r="F799" s="12"/>
      <c r="G799" s="238"/>
      <c r="H799" s="8"/>
    </row>
    <row r="800" spans="1:8" ht="15">
      <c r="A800" s="8"/>
      <c r="B800" s="8"/>
      <c r="C800" s="252"/>
      <c r="D800" s="252"/>
      <c r="E800" s="8"/>
      <c r="F800" s="12"/>
      <c r="G800" s="238"/>
      <c r="H800" s="8"/>
    </row>
    <row r="801" spans="1:8" ht="15">
      <c r="A801" s="8"/>
      <c r="B801" s="8"/>
      <c r="C801" s="252"/>
      <c r="D801" s="252"/>
      <c r="E801" s="8"/>
      <c r="F801" s="12"/>
      <c r="G801" s="238"/>
      <c r="H801" s="8"/>
    </row>
    <row r="802" spans="1:8" ht="15">
      <c r="A802" s="8"/>
      <c r="B802" s="8"/>
      <c r="C802" s="252"/>
      <c r="D802" s="252"/>
      <c r="E802" s="8"/>
      <c r="F802" s="12"/>
      <c r="G802" s="238"/>
      <c r="H802" s="8"/>
    </row>
    <row r="803" spans="1:8" ht="15">
      <c r="A803" s="8"/>
      <c r="B803" s="8"/>
      <c r="C803" s="252"/>
      <c r="D803" s="252"/>
      <c r="E803" s="8"/>
      <c r="F803" s="12"/>
      <c r="G803" s="238"/>
      <c r="H803" s="8"/>
    </row>
    <row r="804" spans="1:8" ht="15">
      <c r="A804" s="8"/>
      <c r="B804" s="8"/>
      <c r="C804" s="252"/>
      <c r="D804" s="252"/>
      <c r="E804" s="8"/>
      <c r="F804" s="12"/>
      <c r="G804" s="238"/>
      <c r="H804" s="8"/>
    </row>
    <row r="805" spans="1:8" ht="15">
      <c r="A805" s="8"/>
      <c r="B805" s="8"/>
      <c r="C805" s="252"/>
      <c r="D805" s="252"/>
      <c r="E805" s="8"/>
      <c r="F805" s="12"/>
      <c r="G805" s="238"/>
      <c r="H805" s="8"/>
    </row>
    <row r="806" spans="1:8" ht="15">
      <c r="A806" s="8"/>
      <c r="B806" s="8"/>
      <c r="C806" s="252"/>
      <c r="D806" s="252"/>
      <c r="E806" s="8"/>
      <c r="F806" s="12"/>
      <c r="G806" s="238"/>
      <c r="H806" s="8"/>
    </row>
    <row r="807" spans="1:8" ht="15">
      <c r="A807" s="8"/>
      <c r="B807" s="8"/>
      <c r="C807" s="252"/>
      <c r="D807" s="252"/>
      <c r="E807" s="8"/>
      <c r="F807" s="12"/>
      <c r="G807" s="238"/>
      <c r="H807" s="8"/>
    </row>
    <row r="808" spans="1:8" ht="15">
      <c r="A808" s="8"/>
      <c r="B808" s="8"/>
      <c r="C808" s="252"/>
      <c r="D808" s="252"/>
      <c r="E808" s="8"/>
      <c r="F808" s="12"/>
      <c r="G808" s="238"/>
      <c r="H808" s="8"/>
    </row>
    <row r="809" spans="1:8" ht="15">
      <c r="A809" s="8"/>
      <c r="B809" s="8"/>
      <c r="C809" s="252"/>
      <c r="D809" s="252"/>
      <c r="E809" s="8"/>
      <c r="F809" s="12"/>
      <c r="G809" s="238"/>
      <c r="H809" s="8"/>
    </row>
    <row r="810" spans="1:8" ht="15">
      <c r="A810" s="8"/>
      <c r="B810" s="8"/>
      <c r="C810" s="252"/>
      <c r="D810" s="252"/>
      <c r="E810" s="8"/>
      <c r="F810" s="12"/>
      <c r="G810" s="238"/>
      <c r="H810" s="8"/>
    </row>
    <row r="811" spans="1:8" ht="15">
      <c r="A811" s="8"/>
      <c r="B811" s="8"/>
      <c r="C811" s="252"/>
      <c r="D811" s="252"/>
      <c r="E811" s="8"/>
      <c r="F811" s="12"/>
      <c r="G811" s="238"/>
      <c r="H811" s="8"/>
    </row>
    <row r="812" spans="1:8" ht="15">
      <c r="A812" s="8"/>
      <c r="B812" s="8"/>
      <c r="C812" s="252"/>
      <c r="D812" s="252"/>
      <c r="E812" s="8"/>
      <c r="F812" s="12"/>
      <c r="G812" s="238"/>
      <c r="H812" s="8"/>
    </row>
    <row r="813" spans="1:8" ht="15">
      <c r="A813" s="8"/>
      <c r="B813" s="8"/>
      <c r="C813" s="252"/>
      <c r="D813" s="252"/>
      <c r="E813" s="8"/>
      <c r="F813" s="12"/>
      <c r="G813" s="238"/>
      <c r="H813" s="8"/>
    </row>
    <row r="814" spans="1:8" ht="15">
      <c r="A814" s="8"/>
      <c r="B814" s="8"/>
      <c r="C814" s="252"/>
      <c r="D814" s="252"/>
      <c r="E814" s="8"/>
      <c r="F814" s="12"/>
      <c r="G814" s="238"/>
      <c r="H814" s="8"/>
    </row>
    <row r="815" spans="1:8" ht="15">
      <c r="A815" s="8"/>
      <c r="B815" s="8"/>
      <c r="C815" s="252"/>
      <c r="D815" s="252"/>
      <c r="E815" s="8"/>
      <c r="F815" s="12"/>
      <c r="G815" s="238"/>
      <c r="H815" s="8"/>
    </row>
    <row r="816" spans="1:8" ht="15">
      <c r="A816" s="8"/>
      <c r="B816" s="8"/>
      <c r="C816" s="252"/>
      <c r="D816" s="252"/>
      <c r="E816" s="8"/>
      <c r="F816" s="12"/>
      <c r="G816" s="238"/>
      <c r="H816" s="8"/>
    </row>
    <row r="817" spans="1:8" ht="15">
      <c r="A817" s="8"/>
      <c r="B817" s="8"/>
      <c r="C817" s="252"/>
      <c r="D817" s="252"/>
      <c r="E817" s="8"/>
      <c r="F817" s="12"/>
      <c r="G817" s="238"/>
      <c r="H817" s="8"/>
    </row>
    <row r="818" spans="1:8" ht="15">
      <c r="A818" s="8"/>
      <c r="B818" s="8"/>
      <c r="C818" s="252"/>
      <c r="D818" s="252"/>
      <c r="E818" s="8"/>
      <c r="F818" s="12"/>
      <c r="G818" s="238"/>
      <c r="H818" s="8"/>
    </row>
    <row r="819" spans="1:8" ht="15">
      <c r="A819" s="8"/>
      <c r="B819" s="8"/>
      <c r="C819" s="252"/>
      <c r="D819" s="252"/>
      <c r="E819" s="8"/>
      <c r="F819" s="12"/>
      <c r="G819" s="238"/>
      <c r="H819" s="8"/>
    </row>
    <row r="820" spans="1:8" ht="15">
      <c r="A820" s="8"/>
      <c r="B820" s="8"/>
      <c r="C820" s="252"/>
      <c r="D820" s="252"/>
      <c r="E820" s="8"/>
      <c r="F820" s="12"/>
      <c r="G820" s="238"/>
      <c r="H820" s="8"/>
    </row>
    <row r="821" spans="1:8" ht="15">
      <c r="A821" s="8"/>
      <c r="B821" s="8"/>
      <c r="C821" s="252"/>
      <c r="D821" s="252"/>
      <c r="E821" s="8"/>
      <c r="F821" s="12"/>
      <c r="G821" s="238"/>
      <c r="H821" s="8"/>
    </row>
    <row r="822" spans="1:8" ht="15">
      <c r="A822" s="8"/>
      <c r="B822" s="8"/>
      <c r="C822" s="252"/>
      <c r="D822" s="252"/>
      <c r="E822" s="8"/>
      <c r="F822" s="12"/>
      <c r="G822" s="238"/>
      <c r="H822" s="8"/>
    </row>
    <row r="823" spans="1:8" ht="15">
      <c r="A823" s="8"/>
      <c r="B823" s="8"/>
      <c r="C823" s="252"/>
      <c r="D823" s="252"/>
      <c r="E823" s="8"/>
      <c r="F823" s="12"/>
      <c r="G823" s="238"/>
      <c r="H823" s="8"/>
    </row>
    <row r="824" spans="1:8" ht="15">
      <c r="A824" s="8"/>
      <c r="B824" s="8"/>
      <c r="C824" s="252"/>
      <c r="D824" s="252"/>
      <c r="E824" s="8"/>
      <c r="F824" s="12"/>
      <c r="G824" s="238"/>
      <c r="H824" s="8"/>
    </row>
    <row r="825" spans="1:8" ht="15">
      <c r="A825" s="8"/>
      <c r="B825" s="8"/>
      <c r="C825" s="252"/>
      <c r="D825" s="252"/>
      <c r="E825" s="8"/>
      <c r="F825" s="12"/>
      <c r="G825" s="238"/>
      <c r="H825" s="8"/>
    </row>
    <row r="826" spans="1:8" ht="15">
      <c r="A826" s="8"/>
      <c r="B826" s="8"/>
      <c r="C826" s="252"/>
      <c r="D826" s="252"/>
      <c r="E826" s="8"/>
      <c r="F826" s="12"/>
      <c r="G826" s="238"/>
      <c r="H826" s="8"/>
    </row>
    <row r="827" spans="1:8" ht="15">
      <c r="A827" s="8"/>
      <c r="B827" s="8"/>
      <c r="C827" s="252"/>
      <c r="D827" s="252"/>
      <c r="E827" s="8"/>
      <c r="F827" s="12"/>
      <c r="G827" s="238"/>
      <c r="H827" s="8"/>
    </row>
    <row r="828" spans="1:8" ht="15">
      <c r="A828" s="8"/>
      <c r="B828" s="8"/>
      <c r="C828" s="252"/>
      <c r="D828" s="252"/>
      <c r="E828" s="8"/>
      <c r="F828" s="12"/>
      <c r="G828" s="238"/>
      <c r="H828" s="8"/>
    </row>
    <row r="829" spans="1:8" ht="15">
      <c r="A829" s="8"/>
      <c r="B829" s="8"/>
      <c r="C829" s="252"/>
      <c r="D829" s="252"/>
      <c r="E829" s="8"/>
      <c r="F829" s="12"/>
      <c r="G829" s="238"/>
      <c r="H829" s="8"/>
    </row>
    <row r="830" spans="1:8" ht="15">
      <c r="A830" s="8"/>
      <c r="B830" s="8"/>
      <c r="C830" s="252"/>
      <c r="D830" s="252"/>
      <c r="E830" s="8"/>
      <c r="F830" s="12"/>
      <c r="G830" s="238"/>
      <c r="H830" s="8"/>
    </row>
    <row r="831" spans="1:8" ht="15">
      <c r="A831" s="8"/>
      <c r="B831" s="8"/>
      <c r="C831" s="252"/>
      <c r="D831" s="252"/>
      <c r="E831" s="8"/>
      <c r="F831" s="12"/>
      <c r="G831" s="238"/>
      <c r="H831" s="8"/>
    </row>
    <row r="832" spans="1:8" ht="15">
      <c r="A832" s="8"/>
      <c r="B832" s="8"/>
      <c r="C832" s="252"/>
      <c r="D832" s="252"/>
      <c r="E832" s="8"/>
      <c r="F832" s="12"/>
      <c r="G832" s="238"/>
      <c r="H832" s="8"/>
    </row>
    <row r="833" spans="1:8" ht="15">
      <c r="A833" s="8"/>
      <c r="B833" s="8"/>
      <c r="C833" s="252"/>
      <c r="D833" s="252"/>
      <c r="E833" s="8"/>
      <c r="F833" s="12"/>
      <c r="G833" s="238"/>
      <c r="H833" s="8"/>
    </row>
    <row r="834" spans="1:8" ht="15">
      <c r="A834" s="8"/>
      <c r="B834" s="8"/>
      <c r="C834" s="252"/>
      <c r="D834" s="252"/>
      <c r="E834" s="8"/>
      <c r="F834" s="12"/>
      <c r="G834" s="238"/>
      <c r="H834" s="8"/>
    </row>
    <row r="835" spans="1:8" ht="15">
      <c r="A835" s="8"/>
      <c r="B835" s="8"/>
      <c r="C835" s="252"/>
      <c r="D835" s="252"/>
      <c r="E835" s="8"/>
      <c r="F835" s="12"/>
      <c r="G835" s="238"/>
      <c r="H835" s="8"/>
    </row>
    <row r="836" spans="1:8" ht="15">
      <c r="A836" s="8"/>
      <c r="B836" s="8"/>
      <c r="C836" s="252"/>
      <c r="D836" s="252"/>
      <c r="E836" s="8"/>
      <c r="F836" s="12"/>
      <c r="G836" s="238"/>
      <c r="H836" s="8"/>
    </row>
    <row r="837" spans="1:8" ht="15">
      <c r="A837" s="8"/>
      <c r="B837" s="8"/>
      <c r="C837" s="252"/>
      <c r="D837" s="252"/>
      <c r="E837" s="8"/>
      <c r="F837" s="12"/>
      <c r="G837" s="238"/>
      <c r="H837" s="8"/>
    </row>
    <row r="838" spans="1:8" ht="15">
      <c r="A838" s="8"/>
      <c r="B838" s="8"/>
      <c r="C838" s="252"/>
      <c r="D838" s="252"/>
      <c r="E838" s="8"/>
      <c r="F838" s="12"/>
      <c r="G838" s="238"/>
      <c r="H838" s="8"/>
    </row>
    <row r="839" spans="1:8" ht="15">
      <c r="A839" s="8"/>
      <c r="B839" s="8"/>
      <c r="C839" s="252"/>
      <c r="D839" s="252"/>
      <c r="E839" s="8"/>
      <c r="F839" s="12"/>
      <c r="G839" s="238"/>
      <c r="H839" s="8"/>
    </row>
    <row r="840" spans="1:8" ht="15">
      <c r="A840" s="8"/>
      <c r="B840" s="8"/>
      <c r="C840" s="252"/>
      <c r="D840" s="252"/>
      <c r="E840" s="8"/>
      <c r="F840" s="12"/>
      <c r="G840" s="238"/>
      <c r="H840" s="8"/>
    </row>
    <row r="841" spans="1:8" ht="15">
      <c r="A841" s="8"/>
      <c r="B841" s="8"/>
      <c r="C841" s="252"/>
      <c r="D841" s="252"/>
      <c r="E841" s="8"/>
      <c r="F841" s="12"/>
      <c r="G841" s="238"/>
      <c r="H841" s="8"/>
    </row>
    <row r="842" spans="1:8" ht="15">
      <c r="A842" s="8"/>
      <c r="B842" s="8"/>
      <c r="C842" s="252"/>
      <c r="D842" s="252"/>
      <c r="E842" s="8"/>
      <c r="F842" s="12"/>
      <c r="G842" s="238"/>
      <c r="H842" s="8"/>
    </row>
    <row r="843" spans="1:8" ht="15">
      <c r="A843" s="8"/>
      <c r="B843" s="8"/>
      <c r="C843" s="252"/>
      <c r="D843" s="252"/>
      <c r="E843" s="8"/>
      <c r="F843" s="12"/>
      <c r="G843" s="238"/>
      <c r="H843" s="8"/>
    </row>
    <row r="844" spans="1:8" ht="15">
      <c r="A844" s="8"/>
      <c r="B844" s="8"/>
      <c r="C844" s="252"/>
      <c r="D844" s="252"/>
      <c r="E844" s="8"/>
      <c r="F844" s="12"/>
      <c r="G844" s="238"/>
      <c r="H844" s="8"/>
    </row>
    <row r="845" spans="1:8" ht="15">
      <c r="A845" s="8"/>
      <c r="B845" s="8"/>
      <c r="C845" s="252"/>
      <c r="D845" s="252"/>
      <c r="E845" s="8"/>
      <c r="F845" s="12"/>
      <c r="G845" s="238"/>
      <c r="H845" s="8"/>
    </row>
    <row r="846" spans="1:8" ht="15">
      <c r="A846" s="8"/>
      <c r="B846" s="8"/>
      <c r="C846" s="252"/>
      <c r="D846" s="252"/>
      <c r="E846" s="8"/>
      <c r="F846" s="12"/>
      <c r="G846" s="238"/>
      <c r="H846" s="8"/>
    </row>
    <row r="847" spans="1:8" ht="15">
      <c r="A847" s="8"/>
      <c r="B847" s="8"/>
      <c r="C847" s="252"/>
      <c r="D847" s="252"/>
      <c r="E847" s="8"/>
      <c r="F847" s="12"/>
      <c r="G847" s="238"/>
      <c r="H847" s="8"/>
    </row>
    <row r="848" spans="1:8" ht="15">
      <c r="A848" s="8"/>
      <c r="B848" s="8"/>
      <c r="C848" s="252"/>
      <c r="D848" s="252"/>
      <c r="E848" s="8"/>
      <c r="F848" s="12"/>
      <c r="G848" s="238"/>
      <c r="H848" s="8"/>
    </row>
    <row r="849" spans="1:8" ht="15">
      <c r="A849" s="8"/>
      <c r="B849" s="8"/>
      <c r="C849" s="252"/>
      <c r="D849" s="252"/>
      <c r="E849" s="8"/>
      <c r="F849" s="12"/>
      <c r="G849" s="238"/>
      <c r="H849" s="8"/>
    </row>
    <row r="850" spans="1:8" ht="15">
      <c r="A850" s="8"/>
      <c r="B850" s="8"/>
      <c r="C850" s="252"/>
      <c r="D850" s="252"/>
      <c r="E850" s="8"/>
      <c r="F850" s="12"/>
      <c r="G850" s="238"/>
      <c r="H850" s="8"/>
    </row>
    <row r="851" spans="1:8" ht="15">
      <c r="A851" s="8"/>
      <c r="B851" s="8"/>
      <c r="C851" s="252"/>
      <c r="D851" s="252"/>
      <c r="E851" s="8"/>
      <c r="F851" s="12"/>
      <c r="G851" s="238"/>
      <c r="H851" s="8"/>
    </row>
    <row r="852" spans="1:8" ht="15">
      <c r="A852" s="8"/>
      <c r="B852" s="8"/>
      <c r="C852" s="252"/>
      <c r="D852" s="252"/>
      <c r="E852" s="8"/>
      <c r="F852" s="12"/>
      <c r="G852" s="238"/>
      <c r="H852" s="8"/>
    </row>
    <row r="853" spans="1:8" ht="15">
      <c r="A853" s="8"/>
      <c r="B853" s="8"/>
      <c r="C853" s="252"/>
      <c r="D853" s="252"/>
      <c r="E853" s="8"/>
      <c r="F853" s="12"/>
      <c r="G853" s="238"/>
      <c r="H853" s="8"/>
    </row>
    <row r="854" spans="1:8" ht="15">
      <c r="A854" s="8"/>
      <c r="B854" s="8"/>
      <c r="C854" s="252"/>
      <c r="D854" s="252"/>
      <c r="E854" s="8"/>
      <c r="F854" s="12"/>
      <c r="G854" s="238"/>
      <c r="H854" s="8"/>
    </row>
    <row r="855" spans="1:8" ht="15">
      <c r="A855" s="8"/>
      <c r="B855" s="8"/>
      <c r="C855" s="252"/>
      <c r="D855" s="252"/>
      <c r="E855" s="8"/>
      <c r="F855" s="12"/>
      <c r="G855" s="238"/>
      <c r="H855" s="8"/>
    </row>
    <row r="856" spans="1:8" ht="15">
      <c r="A856" s="8"/>
      <c r="B856" s="8"/>
      <c r="C856" s="252"/>
      <c r="D856" s="252"/>
      <c r="E856" s="8"/>
      <c r="F856" s="12"/>
      <c r="G856" s="238"/>
      <c r="H856" s="8"/>
    </row>
    <row r="857" spans="1:8" ht="15">
      <c r="A857" s="8"/>
      <c r="B857" s="8"/>
      <c r="C857" s="252"/>
      <c r="D857" s="252"/>
      <c r="E857" s="8"/>
      <c r="F857" s="12"/>
      <c r="G857" s="238"/>
      <c r="H857" s="8"/>
    </row>
    <row r="858" spans="1:8" ht="15">
      <c r="A858" s="8"/>
      <c r="B858" s="8"/>
      <c r="C858" s="252"/>
      <c r="D858" s="252"/>
      <c r="E858" s="8"/>
      <c r="F858" s="12"/>
      <c r="G858" s="238"/>
      <c r="H858" s="8"/>
    </row>
    <row r="859" spans="1:8" ht="15">
      <c r="A859" s="8"/>
      <c r="B859" s="8"/>
      <c r="C859" s="252"/>
      <c r="D859" s="252"/>
      <c r="E859" s="8"/>
      <c r="F859" s="12"/>
      <c r="G859" s="238"/>
      <c r="H859" s="8"/>
    </row>
    <row r="860" spans="1:8" ht="15">
      <c r="A860" s="8"/>
      <c r="B860" s="8"/>
      <c r="C860" s="252"/>
      <c r="D860" s="252"/>
      <c r="E860" s="8"/>
      <c r="F860" s="12"/>
      <c r="G860" s="238"/>
      <c r="H860" s="8"/>
    </row>
    <row r="861" spans="1:8" ht="15">
      <c r="A861" s="8"/>
      <c r="B861" s="8"/>
      <c r="C861" s="252"/>
      <c r="D861" s="252"/>
      <c r="E861" s="8"/>
      <c r="F861" s="12"/>
      <c r="G861" s="238"/>
      <c r="H861" s="8"/>
    </row>
    <row r="862" spans="1:8" ht="15">
      <c r="A862" s="8"/>
      <c r="B862" s="8"/>
      <c r="C862" s="252"/>
      <c r="D862" s="252"/>
      <c r="E862" s="8"/>
      <c r="F862" s="12"/>
      <c r="G862" s="238"/>
      <c r="H862" s="8"/>
    </row>
    <row r="863" spans="1:8" ht="15">
      <c r="A863" s="8"/>
      <c r="B863" s="8"/>
      <c r="C863" s="252"/>
      <c r="D863" s="252"/>
      <c r="E863" s="8"/>
      <c r="F863" s="12"/>
      <c r="G863" s="238"/>
      <c r="H863" s="8"/>
    </row>
    <row r="864" spans="1:8" ht="15">
      <c r="A864" s="8"/>
      <c r="B864" s="8"/>
      <c r="C864" s="252"/>
      <c r="D864" s="252"/>
      <c r="E864" s="8"/>
      <c r="F864" s="12"/>
      <c r="G864" s="238"/>
      <c r="H864" s="8"/>
    </row>
    <row r="865" spans="1:8" ht="15">
      <c r="A865" s="8"/>
      <c r="B865" s="8"/>
      <c r="C865" s="252"/>
      <c r="D865" s="252"/>
      <c r="E865" s="8"/>
      <c r="F865" s="12"/>
      <c r="G865" s="238"/>
      <c r="H865" s="8"/>
    </row>
    <row r="866" spans="1:8" ht="15">
      <c r="A866" s="8"/>
      <c r="B866" s="8"/>
      <c r="C866" s="252"/>
      <c r="D866" s="252"/>
      <c r="E866" s="8"/>
      <c r="F866" s="12"/>
      <c r="G866" s="238"/>
      <c r="H866" s="8"/>
    </row>
    <row r="867" spans="1:8" ht="15">
      <c r="A867" s="8"/>
      <c r="B867" s="8"/>
      <c r="C867" s="252"/>
      <c r="D867" s="252"/>
      <c r="E867" s="8"/>
      <c r="F867" s="12"/>
      <c r="G867" s="238"/>
      <c r="H867" s="8"/>
    </row>
    <row r="868" spans="1:8" ht="15">
      <c r="A868" s="8"/>
      <c r="B868" s="8"/>
      <c r="C868" s="252"/>
      <c r="D868" s="252"/>
      <c r="E868" s="8"/>
      <c r="F868" s="12"/>
      <c r="G868" s="238"/>
      <c r="H868" s="8"/>
    </row>
    <row r="869" spans="1:8" ht="15">
      <c r="A869" s="8"/>
      <c r="B869" s="8"/>
      <c r="C869" s="252"/>
      <c r="D869" s="252"/>
      <c r="E869" s="8"/>
      <c r="F869" s="12"/>
      <c r="G869" s="238"/>
      <c r="H869" s="8"/>
    </row>
    <row r="870" spans="1:8" ht="15">
      <c r="A870" s="8"/>
      <c r="B870" s="8"/>
      <c r="C870" s="252"/>
      <c r="D870" s="252"/>
      <c r="E870" s="8"/>
      <c r="F870" s="12"/>
      <c r="G870" s="238"/>
      <c r="H870" s="8"/>
    </row>
    <row r="871" spans="1:8" ht="15">
      <c r="A871" s="8"/>
      <c r="B871" s="8"/>
      <c r="C871" s="252"/>
      <c r="D871" s="252"/>
      <c r="E871" s="8"/>
      <c r="F871" s="12"/>
      <c r="G871" s="238"/>
      <c r="H871" s="8"/>
    </row>
    <row r="872" spans="1:8" ht="15">
      <c r="A872" s="8"/>
      <c r="B872" s="8"/>
      <c r="C872" s="252"/>
      <c r="D872" s="252"/>
      <c r="E872" s="8"/>
      <c r="F872" s="12"/>
      <c r="G872" s="238"/>
      <c r="H872" s="8"/>
    </row>
    <row r="873" spans="1:8" ht="15">
      <c r="A873" s="8"/>
      <c r="B873" s="8"/>
      <c r="C873" s="252"/>
      <c r="D873" s="252"/>
      <c r="E873" s="8"/>
      <c r="F873" s="12"/>
      <c r="G873" s="238"/>
      <c r="H873" s="8"/>
    </row>
    <row r="874" spans="1:8" ht="15">
      <c r="A874" s="8"/>
      <c r="B874" s="8"/>
      <c r="C874" s="252"/>
      <c r="D874" s="252"/>
      <c r="E874" s="8"/>
      <c r="F874" s="12"/>
      <c r="G874" s="238"/>
      <c r="H874" s="8"/>
    </row>
    <row r="875" spans="1:8" ht="15">
      <c r="A875" s="8"/>
      <c r="B875" s="8"/>
      <c r="C875" s="252"/>
      <c r="D875" s="252"/>
      <c r="E875" s="8"/>
      <c r="F875" s="12"/>
      <c r="G875" s="238"/>
      <c r="H875" s="8"/>
    </row>
    <row r="876" spans="1:8" ht="15">
      <c r="A876" s="8"/>
      <c r="B876" s="8"/>
      <c r="C876" s="252"/>
      <c r="D876" s="252"/>
      <c r="E876" s="8"/>
      <c r="F876" s="12"/>
      <c r="G876" s="238"/>
      <c r="H876" s="8"/>
    </row>
    <row r="877" spans="1:8" ht="15">
      <c r="A877" s="8"/>
      <c r="B877" s="8"/>
      <c r="C877" s="252"/>
      <c r="D877" s="252"/>
      <c r="E877" s="8"/>
      <c r="F877" s="12"/>
      <c r="G877" s="238"/>
      <c r="H877" s="8"/>
    </row>
    <row r="878" spans="1:8" ht="15">
      <c r="A878" s="8"/>
      <c r="B878" s="8"/>
      <c r="C878" s="252"/>
      <c r="D878" s="252"/>
      <c r="E878" s="8"/>
      <c r="F878" s="12"/>
      <c r="G878" s="238"/>
      <c r="H878" s="8"/>
    </row>
    <row r="879" spans="1:8" ht="15">
      <c r="A879" s="8"/>
      <c r="B879" s="8"/>
      <c r="C879" s="252"/>
      <c r="D879" s="252"/>
      <c r="E879" s="8"/>
      <c r="F879" s="12"/>
      <c r="G879" s="238"/>
      <c r="H879" s="8"/>
    </row>
    <row r="880" spans="1:8" ht="15">
      <c r="A880" s="8"/>
      <c r="B880" s="8"/>
      <c r="C880" s="252"/>
      <c r="D880" s="252"/>
      <c r="E880" s="8"/>
      <c r="F880" s="12"/>
      <c r="G880" s="238"/>
      <c r="H880" s="8"/>
    </row>
    <row r="881" spans="1:8" ht="15">
      <c r="A881" s="8"/>
      <c r="B881" s="8"/>
      <c r="C881" s="252"/>
      <c r="D881" s="252"/>
      <c r="E881" s="8"/>
      <c r="F881" s="12"/>
      <c r="G881" s="238"/>
      <c r="H881" s="8"/>
    </row>
    <row r="882" spans="1:8" ht="15">
      <c r="A882" s="8"/>
      <c r="B882" s="8"/>
      <c r="C882" s="252"/>
      <c r="D882" s="252"/>
      <c r="E882" s="8"/>
      <c r="F882" s="12"/>
      <c r="G882" s="238"/>
      <c r="H882" s="8"/>
    </row>
    <row r="883" spans="1:8" ht="15">
      <c r="A883" s="8"/>
      <c r="B883" s="8"/>
      <c r="C883" s="252"/>
      <c r="D883" s="252"/>
      <c r="E883" s="8"/>
      <c r="F883" s="12"/>
      <c r="G883" s="238"/>
      <c r="H883" s="8"/>
    </row>
    <row r="884" spans="1:8" ht="15">
      <c r="A884" s="8"/>
      <c r="B884" s="8"/>
      <c r="C884" s="252"/>
      <c r="D884" s="252"/>
      <c r="E884" s="8"/>
      <c r="F884" s="12"/>
      <c r="G884" s="238"/>
      <c r="H884" s="8"/>
    </row>
    <row r="885" spans="1:8" ht="15">
      <c r="A885" s="8"/>
      <c r="B885" s="8"/>
      <c r="C885" s="252"/>
      <c r="D885" s="252"/>
      <c r="E885" s="8"/>
      <c r="F885" s="12"/>
      <c r="G885" s="238"/>
      <c r="H885" s="8"/>
    </row>
    <row r="886" spans="1:8" ht="15">
      <c r="A886" s="8"/>
      <c r="B886" s="8"/>
      <c r="C886" s="252"/>
      <c r="D886" s="252"/>
      <c r="E886" s="8"/>
      <c r="F886" s="12"/>
      <c r="G886" s="238"/>
      <c r="H886" s="8"/>
    </row>
    <row r="887" spans="1:8" ht="15">
      <c r="A887" s="8"/>
      <c r="B887" s="8"/>
      <c r="C887" s="252"/>
      <c r="D887" s="252"/>
      <c r="E887" s="8"/>
      <c r="F887" s="12"/>
      <c r="G887" s="238"/>
      <c r="H887" s="8"/>
    </row>
    <row r="888" spans="1:8" ht="15">
      <c r="A888" s="8"/>
      <c r="B888" s="8"/>
      <c r="C888" s="252"/>
      <c r="D888" s="252"/>
      <c r="E888" s="8"/>
      <c r="F888" s="12"/>
      <c r="G888" s="238"/>
      <c r="H888" s="8"/>
    </row>
    <row r="889" spans="1:8" ht="15">
      <c r="A889" s="8"/>
      <c r="B889" s="8"/>
      <c r="C889" s="252"/>
      <c r="D889" s="252"/>
      <c r="E889" s="8"/>
      <c r="F889" s="12"/>
      <c r="G889" s="238"/>
      <c r="H889" s="8"/>
    </row>
    <row r="890" spans="1:8" ht="15">
      <c r="A890" s="8"/>
      <c r="B890" s="8"/>
      <c r="C890" s="252"/>
      <c r="D890" s="252"/>
      <c r="E890" s="8"/>
      <c r="F890" s="12"/>
      <c r="G890" s="238"/>
      <c r="H890" s="8"/>
    </row>
    <row r="891" spans="1:8" ht="15">
      <c r="A891" s="8"/>
      <c r="B891" s="8"/>
      <c r="C891" s="252"/>
      <c r="D891" s="252"/>
      <c r="E891" s="8"/>
      <c r="F891" s="12"/>
      <c r="G891" s="238"/>
      <c r="H891" s="8"/>
    </row>
    <row r="892" spans="1:8" ht="15">
      <c r="A892" s="8"/>
      <c r="B892" s="8"/>
      <c r="C892" s="252"/>
      <c r="D892" s="252"/>
      <c r="E892" s="8"/>
      <c r="F892" s="12"/>
      <c r="G892" s="238"/>
      <c r="H892" s="8"/>
    </row>
    <row r="893" spans="1:8" ht="15">
      <c r="A893" s="8"/>
      <c r="B893" s="8"/>
      <c r="C893" s="252"/>
      <c r="D893" s="252"/>
      <c r="E893" s="8"/>
      <c r="F893" s="12"/>
      <c r="G893" s="238"/>
      <c r="H893" s="8"/>
    </row>
    <row r="894" spans="1:8" ht="15">
      <c r="A894" s="8"/>
      <c r="B894" s="8"/>
      <c r="C894" s="252"/>
      <c r="D894" s="252"/>
      <c r="E894" s="8"/>
      <c r="F894" s="12"/>
      <c r="G894" s="238"/>
      <c r="H894" s="8"/>
    </row>
    <row r="895" spans="1:8" ht="15">
      <c r="A895" s="8"/>
      <c r="B895" s="8"/>
      <c r="C895" s="252"/>
      <c r="D895" s="252"/>
      <c r="E895" s="8"/>
      <c r="F895" s="12"/>
      <c r="G895" s="238"/>
      <c r="H895" s="8"/>
    </row>
    <row r="896" spans="1:8" ht="15">
      <c r="A896" s="8"/>
      <c r="B896" s="8"/>
      <c r="C896" s="252"/>
      <c r="D896" s="252"/>
      <c r="E896" s="8"/>
      <c r="F896" s="12"/>
      <c r="G896" s="238"/>
      <c r="H896" s="8"/>
    </row>
    <row r="897" spans="1:8" ht="15">
      <c r="A897" s="8"/>
      <c r="B897" s="8"/>
      <c r="C897" s="252"/>
      <c r="D897" s="252"/>
      <c r="E897" s="8"/>
      <c r="F897" s="12"/>
      <c r="G897" s="238"/>
      <c r="H897" s="8"/>
    </row>
    <row r="898" spans="1:8" ht="15">
      <c r="A898" s="8"/>
      <c r="B898" s="8"/>
      <c r="C898" s="252"/>
      <c r="D898" s="252"/>
      <c r="E898" s="8"/>
      <c r="F898" s="12"/>
      <c r="G898" s="238"/>
      <c r="H898" s="8"/>
    </row>
    <row r="899" spans="1:8" ht="15">
      <c r="A899" s="8"/>
      <c r="B899" s="8"/>
      <c r="C899" s="252"/>
      <c r="D899" s="252"/>
      <c r="E899" s="8"/>
      <c r="F899" s="12"/>
      <c r="G899" s="238"/>
      <c r="H899" s="8"/>
    </row>
    <row r="900" spans="1:8" ht="15">
      <c r="A900" s="8"/>
      <c r="B900" s="8"/>
      <c r="C900" s="252"/>
      <c r="D900" s="252"/>
      <c r="E900" s="8"/>
      <c r="F900" s="12"/>
      <c r="G900" s="238"/>
      <c r="H900" s="8"/>
    </row>
    <row r="901" spans="1:8" ht="15">
      <c r="A901" s="8"/>
      <c r="B901" s="8"/>
      <c r="C901" s="252"/>
      <c r="D901" s="252"/>
      <c r="E901" s="8"/>
      <c r="F901" s="12"/>
      <c r="G901" s="238"/>
      <c r="H901" s="8"/>
    </row>
    <row r="902" spans="1:8" ht="15">
      <c r="A902" s="8"/>
      <c r="B902" s="8"/>
      <c r="C902" s="252"/>
      <c r="D902" s="252"/>
      <c r="E902" s="8"/>
      <c r="F902" s="12"/>
      <c r="G902" s="238"/>
      <c r="H902" s="8"/>
    </row>
    <row r="903" spans="1:8" ht="15">
      <c r="A903" s="8"/>
      <c r="B903" s="8"/>
      <c r="C903" s="252"/>
      <c r="D903" s="252"/>
      <c r="E903" s="8"/>
      <c r="F903" s="12"/>
      <c r="G903" s="238"/>
      <c r="H903" s="8"/>
    </row>
    <row r="904" spans="1:8" ht="15">
      <c r="A904" s="8"/>
      <c r="B904" s="8"/>
      <c r="C904" s="252"/>
      <c r="D904" s="252"/>
      <c r="E904" s="8"/>
      <c r="F904" s="12"/>
      <c r="G904" s="238"/>
      <c r="H904" s="8"/>
    </row>
    <row r="905" spans="1:8" ht="15">
      <c r="A905" s="8"/>
      <c r="B905" s="8"/>
      <c r="C905" s="252"/>
      <c r="D905" s="252"/>
      <c r="E905" s="8"/>
      <c r="F905" s="12"/>
      <c r="G905" s="238"/>
      <c r="H905" s="8"/>
    </row>
    <row r="906" spans="1:8" ht="15">
      <c r="A906" s="8"/>
      <c r="B906" s="8"/>
      <c r="C906" s="252"/>
      <c r="D906" s="252"/>
      <c r="E906" s="8"/>
      <c r="F906" s="12"/>
      <c r="G906" s="238"/>
      <c r="H906" s="8"/>
    </row>
    <row r="907" spans="1:8" ht="15">
      <c r="A907" s="8"/>
      <c r="B907" s="8"/>
      <c r="C907" s="252"/>
      <c r="D907" s="252"/>
      <c r="E907" s="8"/>
      <c r="F907" s="12"/>
      <c r="G907" s="238"/>
      <c r="H907" s="8"/>
    </row>
    <row r="908" spans="1:8" ht="15">
      <c r="A908" s="8"/>
      <c r="B908" s="8"/>
      <c r="C908" s="252"/>
      <c r="D908" s="252"/>
      <c r="E908" s="8"/>
      <c r="F908" s="12"/>
      <c r="G908" s="238"/>
      <c r="H908" s="8"/>
    </row>
    <row r="909" spans="1:8" ht="15">
      <c r="A909" s="8"/>
      <c r="B909" s="8"/>
      <c r="C909" s="252"/>
      <c r="D909" s="252"/>
      <c r="E909" s="8"/>
      <c r="F909" s="12"/>
      <c r="G909" s="238"/>
      <c r="H909" s="8"/>
    </row>
    <row r="910" spans="1:8" ht="15">
      <c r="A910" s="8"/>
      <c r="B910" s="8"/>
      <c r="C910" s="252"/>
      <c r="D910" s="252"/>
      <c r="E910" s="8"/>
      <c r="F910" s="12"/>
      <c r="G910" s="238"/>
      <c r="H910" s="8"/>
    </row>
    <row r="911" spans="1:8" ht="15">
      <c r="A911" s="8"/>
      <c r="B911" s="8"/>
      <c r="C911" s="252"/>
      <c r="D911" s="252"/>
      <c r="E911" s="8"/>
      <c r="F911" s="12"/>
      <c r="G911" s="238"/>
      <c r="H911" s="8"/>
    </row>
    <row r="912" spans="1:8" ht="15">
      <c r="A912" s="8"/>
      <c r="B912" s="8"/>
      <c r="C912" s="252"/>
      <c r="D912" s="252"/>
      <c r="E912" s="8"/>
      <c r="F912" s="12"/>
      <c r="G912" s="238"/>
      <c r="H912" s="8"/>
    </row>
    <row r="913" spans="1:8" ht="15">
      <c r="A913" s="8"/>
      <c r="B913" s="8"/>
      <c r="C913" s="252"/>
      <c r="D913" s="252"/>
      <c r="E913" s="8"/>
      <c r="F913" s="12"/>
      <c r="G913" s="238"/>
      <c r="H913" s="8"/>
    </row>
    <row r="914" spans="1:8" ht="15">
      <c r="A914" s="8"/>
      <c r="B914" s="8"/>
      <c r="C914" s="252"/>
      <c r="D914" s="252"/>
      <c r="E914" s="8"/>
      <c r="F914" s="12"/>
      <c r="G914" s="238"/>
      <c r="H914" s="8"/>
    </row>
    <row r="915" spans="1:8" ht="15">
      <c r="A915" s="8"/>
      <c r="B915" s="8"/>
      <c r="C915" s="252"/>
      <c r="D915" s="252"/>
      <c r="E915" s="8"/>
      <c r="F915" s="12"/>
      <c r="G915" s="238"/>
      <c r="H915" s="8"/>
    </row>
    <row r="916" spans="1:8" ht="15">
      <c r="A916" s="8"/>
      <c r="B916" s="8"/>
      <c r="C916" s="252"/>
      <c r="D916" s="252"/>
      <c r="E916" s="8"/>
      <c r="F916" s="12"/>
      <c r="G916" s="238"/>
      <c r="H916" s="8"/>
    </row>
    <row r="917" spans="1:8" ht="15">
      <c r="A917" s="8"/>
      <c r="B917" s="8"/>
      <c r="C917" s="252"/>
      <c r="D917" s="252"/>
      <c r="E917" s="8"/>
      <c r="F917" s="12"/>
      <c r="G917" s="238"/>
      <c r="H917" s="8"/>
    </row>
    <row r="918" spans="1:8" ht="15">
      <c r="A918" s="8"/>
      <c r="B918" s="8"/>
      <c r="C918" s="252"/>
      <c r="D918" s="252"/>
      <c r="E918" s="8"/>
      <c r="F918" s="12"/>
      <c r="G918" s="238"/>
      <c r="H918" s="8"/>
    </row>
    <row r="919" spans="1:8" ht="15">
      <c r="A919" s="8"/>
      <c r="B919" s="8"/>
      <c r="C919" s="252"/>
      <c r="D919" s="252"/>
      <c r="E919" s="8"/>
      <c r="F919" s="12"/>
      <c r="G919" s="238"/>
      <c r="H919" s="8"/>
    </row>
    <row r="920" spans="1:8" ht="15">
      <c r="A920" s="8"/>
      <c r="B920" s="8"/>
      <c r="C920" s="252"/>
      <c r="D920" s="252"/>
      <c r="E920" s="8"/>
      <c r="F920" s="12"/>
      <c r="G920" s="238"/>
      <c r="H920" s="8"/>
    </row>
    <row r="921" spans="1:8" ht="15">
      <c r="A921" s="8"/>
      <c r="B921" s="8"/>
      <c r="C921" s="252"/>
      <c r="D921" s="252"/>
      <c r="E921" s="8"/>
      <c r="F921" s="12"/>
      <c r="G921" s="238"/>
      <c r="H921" s="8"/>
    </row>
    <row r="922" spans="1:8" ht="15">
      <c r="A922" s="8"/>
      <c r="B922" s="8"/>
      <c r="C922" s="252"/>
      <c r="D922" s="252"/>
      <c r="E922" s="8"/>
      <c r="F922" s="12"/>
      <c r="G922" s="238"/>
      <c r="H922" s="8"/>
    </row>
    <row r="923" spans="1:8" ht="15">
      <c r="A923" s="8"/>
      <c r="B923" s="8"/>
      <c r="C923" s="252"/>
      <c r="D923" s="252"/>
      <c r="E923" s="8"/>
      <c r="F923" s="12"/>
      <c r="G923" s="238"/>
      <c r="H923" s="8"/>
    </row>
    <row r="924" spans="1:8" ht="15">
      <c r="A924" s="8"/>
      <c r="B924" s="8"/>
      <c r="C924" s="252"/>
      <c r="D924" s="252"/>
      <c r="E924" s="8"/>
      <c r="F924" s="12"/>
      <c r="G924" s="238"/>
      <c r="H924" s="8"/>
    </row>
    <row r="925" spans="1:8" ht="15">
      <c r="A925" s="8"/>
      <c r="B925" s="8"/>
      <c r="C925" s="252"/>
      <c r="D925" s="252"/>
      <c r="E925" s="8"/>
      <c r="F925" s="12"/>
      <c r="G925" s="238"/>
      <c r="H925" s="8"/>
    </row>
    <row r="926" spans="1:8" ht="15">
      <c r="A926" s="8"/>
      <c r="B926" s="8"/>
      <c r="C926" s="252"/>
      <c r="D926" s="252"/>
      <c r="E926" s="8"/>
      <c r="F926" s="12"/>
      <c r="G926" s="238"/>
      <c r="H926" s="8"/>
    </row>
    <row r="927" spans="1:8" ht="15">
      <c r="A927" s="8"/>
      <c r="B927" s="8"/>
      <c r="C927" s="252"/>
      <c r="D927" s="252"/>
      <c r="E927" s="8"/>
      <c r="F927" s="12"/>
      <c r="G927" s="238"/>
      <c r="H927" s="8"/>
    </row>
    <row r="928" spans="1:8" ht="15">
      <c r="A928" s="8"/>
      <c r="B928" s="8"/>
      <c r="C928" s="252"/>
      <c r="D928" s="252"/>
      <c r="E928" s="8"/>
      <c r="F928" s="12"/>
      <c r="G928" s="238"/>
      <c r="H928" s="8"/>
    </row>
    <row r="929" spans="1:8" ht="15">
      <c r="A929" s="8"/>
      <c r="B929" s="8"/>
      <c r="C929" s="252"/>
      <c r="D929" s="252"/>
      <c r="E929" s="8"/>
      <c r="F929" s="12"/>
      <c r="G929" s="238"/>
      <c r="H929" s="8"/>
    </row>
    <row r="930" spans="1:8" ht="15">
      <c r="A930" s="8"/>
      <c r="B930" s="8"/>
      <c r="C930" s="252"/>
      <c r="D930" s="252"/>
      <c r="E930" s="8"/>
      <c r="F930" s="12"/>
      <c r="G930" s="238"/>
      <c r="H930" s="8"/>
    </row>
    <row r="931" spans="1:8" ht="15">
      <c r="A931" s="8"/>
      <c r="B931" s="8"/>
      <c r="C931" s="252"/>
      <c r="D931" s="252"/>
      <c r="E931" s="8"/>
      <c r="F931" s="12"/>
      <c r="G931" s="238"/>
      <c r="H931" s="8"/>
    </row>
    <row r="932" spans="1:8" ht="15">
      <c r="A932" s="8"/>
      <c r="B932" s="8"/>
      <c r="C932" s="252"/>
      <c r="D932" s="252"/>
      <c r="E932" s="8"/>
      <c r="F932" s="12"/>
      <c r="G932" s="238"/>
      <c r="H932" s="8"/>
    </row>
    <row r="933" spans="1:8" ht="15">
      <c r="A933" s="8"/>
      <c r="B933" s="8"/>
      <c r="C933" s="252"/>
      <c r="D933" s="252"/>
      <c r="E933" s="8"/>
      <c r="F933" s="12"/>
      <c r="G933" s="238"/>
      <c r="H933" s="8"/>
    </row>
    <row r="934" spans="1:8" ht="15">
      <c r="A934" s="8"/>
      <c r="B934" s="8"/>
      <c r="C934" s="252"/>
      <c r="D934" s="252"/>
      <c r="E934" s="8"/>
      <c r="F934" s="12"/>
      <c r="G934" s="238"/>
      <c r="H934" s="8"/>
    </row>
    <row r="935" spans="1:8" ht="15">
      <c r="A935" s="8"/>
      <c r="B935" s="8"/>
      <c r="C935" s="252"/>
      <c r="D935" s="252"/>
      <c r="E935" s="8"/>
      <c r="F935" s="12"/>
      <c r="G935" s="238"/>
      <c r="H935" s="8"/>
    </row>
    <row r="936" spans="1:8" ht="15">
      <c r="A936" s="8"/>
      <c r="B936" s="8"/>
      <c r="C936" s="252"/>
      <c r="D936" s="252"/>
      <c r="E936" s="8"/>
      <c r="F936" s="12"/>
      <c r="G936" s="238"/>
      <c r="H936" s="8"/>
    </row>
    <row r="937" spans="1:8" ht="15">
      <c r="A937" s="8"/>
      <c r="B937" s="8"/>
      <c r="C937" s="252"/>
      <c r="D937" s="252"/>
      <c r="E937" s="8"/>
      <c r="F937" s="12"/>
      <c r="G937" s="238"/>
      <c r="H937" s="8"/>
    </row>
    <row r="938" spans="1:8" ht="15">
      <c r="A938" s="8"/>
      <c r="B938" s="8"/>
      <c r="C938" s="252"/>
      <c r="D938" s="252"/>
      <c r="E938" s="8"/>
      <c r="F938" s="12"/>
      <c r="G938" s="238"/>
      <c r="H938" s="8"/>
    </row>
    <row r="939" spans="1:8" ht="15">
      <c r="A939" s="8"/>
      <c r="B939" s="8"/>
      <c r="C939" s="252"/>
      <c r="D939" s="252"/>
      <c r="E939" s="8"/>
      <c r="F939" s="12"/>
      <c r="G939" s="238"/>
      <c r="H939" s="8"/>
    </row>
    <row r="940" spans="1:8" ht="15">
      <c r="A940" s="8"/>
      <c r="B940" s="8"/>
      <c r="C940" s="252"/>
      <c r="D940" s="252"/>
      <c r="E940" s="8"/>
      <c r="F940" s="12"/>
      <c r="G940" s="238"/>
      <c r="H940" s="8"/>
    </row>
    <row r="941" spans="1:8" ht="15">
      <c r="A941" s="8"/>
      <c r="B941" s="8"/>
      <c r="C941" s="252"/>
      <c r="D941" s="252"/>
      <c r="E941" s="8"/>
      <c r="F941" s="12"/>
      <c r="G941" s="238"/>
      <c r="H941" s="8"/>
    </row>
    <row r="942" spans="1:8" ht="15">
      <c r="A942" s="8"/>
      <c r="B942" s="8"/>
      <c r="C942" s="252"/>
      <c r="D942" s="252"/>
      <c r="E942" s="8"/>
      <c r="F942" s="12"/>
      <c r="G942" s="238"/>
      <c r="H942" s="8"/>
    </row>
    <row r="943" spans="1:8" ht="15">
      <c r="A943" s="8"/>
      <c r="B943" s="8"/>
      <c r="C943" s="252"/>
      <c r="D943" s="252"/>
      <c r="E943" s="8"/>
      <c r="F943" s="12"/>
      <c r="G943" s="238"/>
      <c r="H943" s="8"/>
    </row>
    <row r="944" spans="1:8" ht="15">
      <c r="A944" s="8"/>
      <c r="B944" s="8"/>
      <c r="C944" s="252"/>
      <c r="D944" s="252"/>
      <c r="E944" s="8"/>
      <c r="F944" s="12"/>
      <c r="G944" s="238"/>
      <c r="H944" s="8"/>
    </row>
    <row r="945" spans="1:8" ht="15">
      <c r="A945" s="8"/>
      <c r="B945" s="8"/>
      <c r="C945" s="252"/>
      <c r="D945" s="252"/>
      <c r="E945" s="8"/>
      <c r="F945" s="12"/>
      <c r="G945" s="238"/>
      <c r="H945" s="8"/>
    </row>
    <row r="946" spans="1:8" ht="15">
      <c r="A946" s="8"/>
      <c r="B946" s="8"/>
      <c r="C946" s="252"/>
      <c r="D946" s="252"/>
      <c r="E946" s="8"/>
      <c r="F946" s="12"/>
      <c r="G946" s="238"/>
      <c r="H946" s="8"/>
    </row>
    <row r="947" spans="1:8" ht="15">
      <c r="A947" s="8"/>
      <c r="B947" s="8"/>
      <c r="C947" s="252"/>
      <c r="D947" s="252"/>
      <c r="E947" s="8"/>
      <c r="F947" s="12"/>
      <c r="G947" s="238"/>
      <c r="H947" s="8"/>
    </row>
    <row r="948" spans="1:8" ht="15">
      <c r="A948" s="8"/>
      <c r="B948" s="8"/>
      <c r="C948" s="252"/>
      <c r="D948" s="252"/>
      <c r="E948" s="8"/>
      <c r="F948" s="12"/>
      <c r="G948" s="238"/>
      <c r="H948" s="8"/>
    </row>
    <row r="949" spans="1:8" ht="15">
      <c r="A949" s="8"/>
      <c r="B949" s="8"/>
      <c r="C949" s="252"/>
      <c r="D949" s="252"/>
      <c r="E949" s="8"/>
      <c r="F949" s="12"/>
      <c r="G949" s="238"/>
      <c r="H949" s="8"/>
    </row>
    <row r="950" spans="1:8" ht="15">
      <c r="A950" s="8"/>
      <c r="B950" s="8"/>
      <c r="C950" s="252"/>
      <c r="D950" s="252"/>
      <c r="E950" s="8"/>
      <c r="F950" s="12"/>
      <c r="G950" s="238"/>
      <c r="H950" s="8"/>
    </row>
    <row r="951" spans="1:8" ht="15">
      <c r="A951" s="8"/>
      <c r="B951" s="8"/>
      <c r="C951" s="252"/>
      <c r="D951" s="252"/>
      <c r="E951" s="8"/>
      <c r="F951" s="12"/>
      <c r="G951" s="238"/>
      <c r="H951" s="8"/>
    </row>
    <row r="952" spans="1:8" ht="15">
      <c r="A952" s="8"/>
      <c r="B952" s="8"/>
      <c r="C952" s="252"/>
      <c r="D952" s="252"/>
      <c r="E952" s="8"/>
      <c r="F952" s="12"/>
      <c r="G952" s="238"/>
      <c r="H952" s="8"/>
    </row>
    <row r="953" spans="1:8" ht="15">
      <c r="A953" s="8"/>
      <c r="B953" s="8"/>
      <c r="C953" s="252"/>
      <c r="D953" s="252"/>
      <c r="E953" s="8"/>
      <c r="F953" s="12"/>
      <c r="G953" s="238"/>
      <c r="H953" s="8"/>
    </row>
    <row r="954" spans="1:8" ht="15">
      <c r="A954" s="8"/>
      <c r="B954" s="8"/>
      <c r="C954" s="252"/>
      <c r="D954" s="252"/>
      <c r="E954" s="8"/>
      <c r="F954" s="12"/>
      <c r="G954" s="238"/>
      <c r="H954" s="8"/>
    </row>
    <row r="955" spans="1:8" ht="15">
      <c r="A955" s="8"/>
      <c r="B955" s="8"/>
      <c r="C955" s="252"/>
      <c r="D955" s="252"/>
      <c r="E955" s="8"/>
      <c r="F955" s="12"/>
      <c r="G955" s="238"/>
      <c r="H955" s="8"/>
    </row>
    <row r="956" spans="1:8" ht="15">
      <c r="A956" s="8"/>
      <c r="B956" s="8"/>
      <c r="C956" s="252"/>
      <c r="D956" s="252"/>
      <c r="E956" s="8"/>
      <c r="F956" s="12"/>
      <c r="G956" s="238"/>
      <c r="H956" s="8"/>
    </row>
    <row r="957" spans="1:8" ht="15">
      <c r="A957" s="8"/>
      <c r="B957" s="8"/>
      <c r="C957" s="252"/>
      <c r="D957" s="252"/>
      <c r="E957" s="8"/>
      <c r="F957" s="12"/>
      <c r="G957" s="238"/>
      <c r="H957" s="8"/>
    </row>
    <row r="958" spans="1:8" ht="15">
      <c r="A958" s="8"/>
      <c r="B958" s="8"/>
      <c r="C958" s="252"/>
      <c r="D958" s="252"/>
      <c r="E958" s="8"/>
      <c r="F958" s="12"/>
      <c r="G958" s="238"/>
      <c r="H958" s="8"/>
    </row>
    <row r="959" spans="1:8" ht="15">
      <c r="A959" s="8"/>
      <c r="B959" s="8"/>
      <c r="C959" s="252"/>
      <c r="D959" s="252"/>
      <c r="E959" s="8"/>
      <c r="F959" s="12"/>
      <c r="G959" s="238"/>
      <c r="H959" s="8"/>
    </row>
    <row r="960" spans="1:8" ht="15">
      <c r="A960" s="8"/>
      <c r="B960" s="8"/>
      <c r="C960" s="252"/>
      <c r="D960" s="252"/>
      <c r="E960" s="8"/>
      <c r="F960" s="12"/>
      <c r="G960" s="238"/>
      <c r="H960" s="8"/>
    </row>
    <row r="961" spans="1:8" ht="15">
      <c r="A961" s="8"/>
      <c r="B961" s="8"/>
      <c r="C961" s="252"/>
      <c r="D961" s="252"/>
      <c r="E961" s="8"/>
      <c r="F961" s="12"/>
      <c r="G961" s="238"/>
      <c r="H961" s="8"/>
    </row>
    <row r="962" spans="1:8" ht="15">
      <c r="A962" s="8"/>
      <c r="B962" s="8"/>
      <c r="C962" s="252"/>
      <c r="D962" s="252"/>
      <c r="E962" s="8"/>
      <c r="F962" s="12"/>
      <c r="G962" s="238"/>
      <c r="H962" s="8"/>
    </row>
    <row r="963" spans="1:8" ht="15">
      <c r="A963" s="8"/>
      <c r="B963" s="8"/>
      <c r="C963" s="252"/>
      <c r="D963" s="252"/>
      <c r="E963" s="8"/>
      <c r="F963" s="12"/>
      <c r="G963" s="238"/>
      <c r="H963" s="8"/>
    </row>
    <row r="964" spans="1:8" ht="15">
      <c r="A964" s="8"/>
      <c r="B964" s="8"/>
      <c r="C964" s="252"/>
      <c r="D964" s="252"/>
      <c r="E964" s="8"/>
      <c r="F964" s="12"/>
      <c r="G964" s="238"/>
      <c r="H964" s="8"/>
    </row>
    <row r="965" spans="1:8" ht="15">
      <c r="A965" s="8"/>
      <c r="B965" s="8"/>
      <c r="C965" s="252"/>
      <c r="D965" s="252"/>
      <c r="E965" s="8"/>
      <c r="F965" s="12"/>
      <c r="G965" s="238"/>
      <c r="H965" s="8"/>
    </row>
    <row r="966" spans="1:8" ht="15">
      <c r="A966" s="8"/>
      <c r="B966" s="8"/>
      <c r="C966" s="252"/>
      <c r="D966" s="252"/>
      <c r="E966" s="8"/>
      <c r="F966" s="12"/>
      <c r="G966" s="238"/>
      <c r="H966" s="8"/>
    </row>
    <row r="967" spans="1:8" ht="15">
      <c r="A967" s="8"/>
      <c r="B967" s="8"/>
      <c r="C967" s="252"/>
      <c r="D967" s="252"/>
      <c r="E967" s="8"/>
      <c r="F967" s="12"/>
      <c r="G967" s="238"/>
      <c r="H967" s="8"/>
    </row>
    <row r="968" spans="1:8" ht="15">
      <c r="A968" s="8"/>
      <c r="B968" s="8"/>
      <c r="C968" s="252"/>
      <c r="D968" s="252"/>
      <c r="E968" s="8"/>
      <c r="F968" s="12"/>
      <c r="G968" s="238"/>
      <c r="H968" s="8"/>
    </row>
    <row r="969" spans="1:8" ht="15">
      <c r="A969" s="8"/>
      <c r="B969" s="8"/>
      <c r="C969" s="252"/>
      <c r="D969" s="252"/>
      <c r="E969" s="8"/>
      <c r="F969" s="12"/>
      <c r="G969" s="238"/>
      <c r="H969" s="8"/>
    </row>
    <row r="970" spans="1:8" ht="15">
      <c r="A970" s="8"/>
      <c r="B970" s="8"/>
      <c r="C970" s="252"/>
      <c r="D970" s="252"/>
      <c r="E970" s="8"/>
      <c r="F970" s="12"/>
      <c r="G970" s="238"/>
      <c r="H970" s="8"/>
    </row>
    <row r="971" spans="1:8" ht="15">
      <c r="A971" s="8"/>
      <c r="B971" s="8"/>
      <c r="C971" s="252"/>
      <c r="D971" s="252"/>
      <c r="E971" s="8"/>
      <c r="F971" s="12"/>
      <c r="G971" s="238"/>
      <c r="H971" s="8"/>
    </row>
    <row r="972" spans="1:8" ht="15">
      <c r="A972" s="8"/>
      <c r="B972" s="8"/>
      <c r="C972" s="252"/>
      <c r="D972" s="252"/>
      <c r="E972" s="8"/>
      <c r="F972" s="12"/>
      <c r="G972" s="238"/>
      <c r="H972" s="8"/>
    </row>
    <row r="973" spans="1:8" ht="15">
      <c r="A973" s="8"/>
      <c r="B973" s="8"/>
      <c r="C973" s="252"/>
      <c r="D973" s="252"/>
      <c r="E973" s="8"/>
      <c r="F973" s="12"/>
      <c r="G973" s="238"/>
      <c r="H973" s="8"/>
    </row>
    <row r="974" spans="1:8" ht="15">
      <c r="A974" s="8"/>
      <c r="B974" s="8"/>
      <c r="C974" s="252"/>
      <c r="D974" s="252"/>
      <c r="E974" s="8"/>
      <c r="F974" s="12"/>
      <c r="G974" s="238"/>
      <c r="H974" s="8"/>
    </row>
    <row r="975" spans="1:8" ht="15">
      <c r="A975" s="8"/>
      <c r="B975" s="8"/>
      <c r="C975" s="252"/>
      <c r="D975" s="252"/>
      <c r="E975" s="8"/>
      <c r="F975" s="12"/>
      <c r="G975" s="238"/>
      <c r="H975" s="8"/>
    </row>
    <row r="976" spans="1:8" ht="15">
      <c r="A976" s="8"/>
      <c r="B976" s="8"/>
      <c r="C976" s="252"/>
      <c r="D976" s="252"/>
      <c r="E976" s="8"/>
      <c r="F976" s="12"/>
      <c r="G976" s="238"/>
      <c r="H976" s="8"/>
    </row>
    <row r="977" spans="1:8" ht="15">
      <c r="A977" s="8"/>
      <c r="B977" s="8"/>
      <c r="C977" s="252"/>
      <c r="D977" s="252"/>
      <c r="E977" s="8"/>
      <c r="F977" s="12"/>
      <c r="G977" s="238"/>
      <c r="H977" s="8"/>
    </row>
    <row r="978" spans="1:8" ht="15">
      <c r="A978" s="8"/>
      <c r="B978" s="8"/>
      <c r="C978" s="252"/>
      <c r="D978" s="252"/>
      <c r="E978" s="8"/>
      <c r="F978" s="12"/>
      <c r="G978" s="238"/>
      <c r="H978" s="8"/>
    </row>
    <row r="979" spans="1:8" ht="15">
      <c r="A979" s="8"/>
      <c r="B979" s="8"/>
      <c r="C979" s="252"/>
      <c r="D979" s="252"/>
      <c r="E979" s="8"/>
      <c r="F979" s="12"/>
      <c r="G979" s="238"/>
      <c r="H979" s="8"/>
    </row>
  </sheetData>
  <printOptions/>
  <pageMargins left="0.7874015748031497" right="0.3937007874015748" top="0.7874015748031497" bottom="0.3937007874015748" header="0.3937007874015748" footer="0.5118110236220472"/>
  <pageSetup horizontalDpi="600" verticalDpi="600" orientation="portrait" paperSize="9" scale="71" r:id="rId1"/>
  <headerFooter alignWithMargins="0">
    <oddHeader>&amp;C&amp;"Arial,Fett"&amp;16Teilnehmer Clubpokalfinale 2007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Auswertung Round Robin Trios</dc:title>
  <dc:subject/>
  <dc:creator>Hilmar Lange</dc:creator>
  <cp:keywords/>
  <dc:description>Keine Weitergabe ohne mein Einverständnis</dc:description>
  <cp:lastModifiedBy>Peter</cp:lastModifiedBy>
  <cp:lastPrinted>2007-07-01T15:11:44Z</cp:lastPrinted>
  <dcterms:created xsi:type="dcterms:W3CDTF">2005-05-08T18:03:12Z</dcterms:created>
  <dcterms:modified xsi:type="dcterms:W3CDTF">2007-08-06T14:27:02Z</dcterms:modified>
  <cp:category/>
  <cp:version/>
  <cp:contentType/>
  <cp:contentStatus/>
</cp:coreProperties>
</file>